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harts/chart1.xml" ContentType="application/vnd.openxmlformats-officedocument.drawingml.chart+xml"/>
  <Default Extension="rels" ContentType="application/vnd.openxmlformats-package.relationship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jpeg" ContentType="image/jpeg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20" windowHeight="182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7" i="1"/>
  <c r="C38"/>
  <c r="D38"/>
  <c r="F38"/>
  <c r="E38"/>
  <c r="C37"/>
  <c r="D37"/>
  <c r="F37"/>
  <c r="E37"/>
  <c r="C36"/>
  <c r="D36"/>
  <c r="F36"/>
  <c r="E36"/>
  <c r="C35"/>
  <c r="D35"/>
  <c r="F35"/>
  <c r="E35"/>
  <c r="C34"/>
  <c r="D34"/>
  <c r="F34"/>
  <c r="E34"/>
  <c r="C33"/>
  <c r="D33"/>
  <c r="F33"/>
  <c r="E33"/>
  <c r="C32"/>
  <c r="D32"/>
  <c r="F32"/>
  <c r="E32"/>
  <c r="C31"/>
  <c r="D31"/>
  <c r="F31"/>
  <c r="E31"/>
  <c r="C30"/>
  <c r="D30"/>
  <c r="F30"/>
  <c r="E30"/>
  <c r="C29"/>
  <c r="D29"/>
  <c r="F29"/>
  <c r="E29"/>
  <c r="C28"/>
  <c r="D28"/>
  <c r="F28"/>
  <c r="E28"/>
  <c r="C27"/>
  <c r="D27"/>
  <c r="F27"/>
  <c r="E27"/>
  <c r="C26"/>
  <c r="D26"/>
  <c r="F26"/>
  <c r="E26"/>
  <c r="C25"/>
  <c r="D25"/>
  <c r="F25"/>
  <c r="E25"/>
  <c r="C24"/>
  <c r="D24"/>
  <c r="F24"/>
  <c r="E24"/>
  <c r="C23"/>
  <c r="D23"/>
  <c r="F23"/>
  <c r="E23"/>
  <c r="C22"/>
  <c r="D22"/>
  <c r="F22"/>
  <c r="E22"/>
  <c r="C21"/>
  <c r="D21"/>
  <c r="F21"/>
  <c r="E21"/>
  <c r="C20"/>
  <c r="D20"/>
  <c r="F20"/>
  <c r="E20"/>
  <c r="C19"/>
  <c r="D19"/>
  <c r="F19"/>
  <c r="E19"/>
  <c r="C18"/>
  <c r="D18"/>
  <c r="F18"/>
  <c r="E18"/>
  <c r="C17"/>
  <c r="D17"/>
  <c r="F17"/>
  <c r="E17"/>
  <c r="C16"/>
  <c r="D16"/>
  <c r="F16"/>
  <c r="E16"/>
  <c r="C15"/>
  <c r="D15"/>
  <c r="F15"/>
  <c r="E15"/>
  <c r="C14"/>
  <c r="D14"/>
  <c r="F14"/>
  <c r="E14"/>
  <c r="C13"/>
  <c r="D13"/>
  <c r="F13"/>
  <c r="E13"/>
  <c r="C12"/>
  <c r="D12"/>
  <c r="F12"/>
  <c r="E12"/>
</calcChain>
</file>

<file path=xl/sharedStrings.xml><?xml version="1.0" encoding="utf-8"?>
<sst xmlns="http://schemas.openxmlformats.org/spreadsheetml/2006/main" count="21" uniqueCount="21">
  <si>
    <t>vfr =</t>
    <phoneticPr fontId="1" type="noConversion"/>
  </si>
  <si>
    <t>T0 =</t>
    <phoneticPr fontId="1" type="noConversion"/>
  </si>
  <si>
    <t xml:space="preserve">CA0 = </t>
    <phoneticPr fontId="1" type="noConversion"/>
  </si>
  <si>
    <t>cp =</t>
    <phoneticPr fontId="1" type="noConversion"/>
  </si>
  <si>
    <t>V</t>
    <phoneticPr fontId="1" type="noConversion"/>
  </si>
  <si>
    <t>dH</t>
    <phoneticPr fontId="1" type="noConversion"/>
  </si>
  <si>
    <t>k0</t>
    <phoneticPr fontId="1" type="noConversion"/>
  </si>
  <si>
    <t>cal/mol</t>
    <phoneticPr fontId="1" type="noConversion"/>
  </si>
  <si>
    <t>L</t>
    <phoneticPr fontId="1" type="noConversion"/>
  </si>
  <si>
    <t>K</t>
    <phoneticPr fontId="1" type="noConversion"/>
  </si>
  <si>
    <t>E</t>
    <phoneticPr fontId="1" type="noConversion"/>
  </si>
  <si>
    <t>cal/mol</t>
    <phoneticPr fontId="1" type="noConversion"/>
  </si>
  <si>
    <t>/min</t>
    <phoneticPr fontId="1" type="noConversion"/>
  </si>
  <si>
    <t>L/min</t>
    <phoneticPr fontId="1" type="noConversion"/>
  </si>
  <si>
    <t>mol/L</t>
    <phoneticPr fontId="1" type="noConversion"/>
  </si>
  <si>
    <t>cal/L/K</t>
    <phoneticPr fontId="1" type="noConversion"/>
  </si>
  <si>
    <t>T</t>
    <phoneticPr fontId="1" type="noConversion"/>
  </si>
  <si>
    <t>nA</t>
    <phoneticPr fontId="1" type="noConversion"/>
  </si>
  <si>
    <t>absorbed</t>
    <phoneticPr fontId="1" type="noConversion"/>
  </si>
  <si>
    <t>generated</t>
    <phoneticPr fontId="1" type="noConversion"/>
  </si>
  <si>
    <t>k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</si>
</sst>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>
        <c:manualLayout>
          <c:layoutTarget val="inner"/>
          <c:xMode val="edge"/>
          <c:yMode val="edge"/>
          <c:x val="0.167222222222222"/>
          <c:y val="0.116029573338216"/>
          <c:w val="0.774291776027996"/>
          <c:h val="0.706686275407434"/>
        </c:manualLayout>
      </c:layout>
      <c:scatterChart>
        <c:scatterStyle val="smoothMarker"/>
        <c:ser>
          <c:idx val="0"/>
          <c:order val="0"/>
          <c:tx>
            <c:strRef>
              <c:f>Sheet1!$E$11</c:f>
              <c:strCache>
                <c:ptCount val="1"/>
                <c:pt idx="0">
                  <c:v>absorbed</c:v>
                </c:pt>
              </c:strCache>
            </c:strRef>
          </c:tx>
          <c:marker>
            <c:symbol val="none"/>
          </c:marker>
          <c:xVal>
            <c:numRef>
              <c:f>Sheet1!$B$12:$B$38</c:f>
              <c:numCache>
                <c:formatCode>General</c:formatCode>
                <c:ptCount val="27"/>
                <c:pt idx="0">
                  <c:v>250.0</c:v>
                </c:pt>
                <c:pt idx="1">
                  <c:v>300.0</c:v>
                </c:pt>
                <c:pt idx="2">
                  <c:v>310.0</c:v>
                </c:pt>
                <c:pt idx="3">
                  <c:v>320.0</c:v>
                </c:pt>
                <c:pt idx="4">
                  <c:v>330.0</c:v>
                </c:pt>
                <c:pt idx="5">
                  <c:v>340.0</c:v>
                </c:pt>
                <c:pt idx="6">
                  <c:v>350.0</c:v>
                </c:pt>
                <c:pt idx="7">
                  <c:v>360.0</c:v>
                </c:pt>
                <c:pt idx="8">
                  <c:v>370.0</c:v>
                </c:pt>
                <c:pt idx="9">
                  <c:v>380.0</c:v>
                </c:pt>
                <c:pt idx="10">
                  <c:v>390.0</c:v>
                </c:pt>
                <c:pt idx="11">
                  <c:v>400.0</c:v>
                </c:pt>
                <c:pt idx="12">
                  <c:v>410.0</c:v>
                </c:pt>
                <c:pt idx="13">
                  <c:v>420.0</c:v>
                </c:pt>
                <c:pt idx="14">
                  <c:v>430.0</c:v>
                </c:pt>
                <c:pt idx="15">
                  <c:v>440.0</c:v>
                </c:pt>
                <c:pt idx="16">
                  <c:v>450.0</c:v>
                </c:pt>
                <c:pt idx="17">
                  <c:v>460.0</c:v>
                </c:pt>
                <c:pt idx="18">
                  <c:v>470.0</c:v>
                </c:pt>
                <c:pt idx="19">
                  <c:v>480.0</c:v>
                </c:pt>
                <c:pt idx="20">
                  <c:v>490.0</c:v>
                </c:pt>
                <c:pt idx="21">
                  <c:v>500.0</c:v>
                </c:pt>
                <c:pt idx="22">
                  <c:v>510.0</c:v>
                </c:pt>
                <c:pt idx="23">
                  <c:v>520.0</c:v>
                </c:pt>
                <c:pt idx="24">
                  <c:v>530.0</c:v>
                </c:pt>
                <c:pt idx="25">
                  <c:v>540.0</c:v>
                </c:pt>
                <c:pt idx="26">
                  <c:v>550.0</c:v>
                </c:pt>
              </c:numCache>
            </c:numRef>
          </c:xVal>
          <c:yVal>
            <c:numRef>
              <c:f>Sheet1!$E$12:$E$38</c:f>
              <c:numCache>
                <c:formatCode>General</c:formatCode>
                <c:ptCount val="27"/>
                <c:pt idx="0">
                  <c:v>-80.0</c:v>
                </c:pt>
                <c:pt idx="1">
                  <c:v>-30.0</c:v>
                </c:pt>
                <c:pt idx="2">
                  <c:v>-20.0</c:v>
                </c:pt>
                <c:pt idx="3">
                  <c:v>-10.0</c:v>
                </c:pt>
                <c:pt idx="4">
                  <c:v>0.0</c:v>
                </c:pt>
                <c:pt idx="5">
                  <c:v>10.0</c:v>
                </c:pt>
                <c:pt idx="6">
                  <c:v>20.0</c:v>
                </c:pt>
                <c:pt idx="7">
                  <c:v>30.0</c:v>
                </c:pt>
                <c:pt idx="8">
                  <c:v>40.0</c:v>
                </c:pt>
                <c:pt idx="9">
                  <c:v>50.0</c:v>
                </c:pt>
                <c:pt idx="10">
                  <c:v>60.0</c:v>
                </c:pt>
                <c:pt idx="11">
                  <c:v>70.0</c:v>
                </c:pt>
                <c:pt idx="12">
                  <c:v>80.0</c:v>
                </c:pt>
                <c:pt idx="13">
                  <c:v>90.0</c:v>
                </c:pt>
                <c:pt idx="14">
                  <c:v>100.0</c:v>
                </c:pt>
                <c:pt idx="15">
                  <c:v>110.0</c:v>
                </c:pt>
                <c:pt idx="16">
                  <c:v>120.0</c:v>
                </c:pt>
                <c:pt idx="17">
                  <c:v>130.0</c:v>
                </c:pt>
                <c:pt idx="18">
                  <c:v>140.0</c:v>
                </c:pt>
                <c:pt idx="19">
                  <c:v>150.0</c:v>
                </c:pt>
                <c:pt idx="20">
                  <c:v>160.0</c:v>
                </c:pt>
                <c:pt idx="21">
                  <c:v>170.0</c:v>
                </c:pt>
                <c:pt idx="22">
                  <c:v>180.0</c:v>
                </c:pt>
                <c:pt idx="23">
                  <c:v>190.0</c:v>
                </c:pt>
                <c:pt idx="24">
                  <c:v>200.0</c:v>
                </c:pt>
                <c:pt idx="25">
                  <c:v>210.0</c:v>
                </c:pt>
                <c:pt idx="26">
                  <c:v>220.0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Sheet1!$F$11</c:f>
              <c:strCache>
                <c:ptCount val="1"/>
                <c:pt idx="0">
                  <c:v>generated</c:v>
                </c:pt>
              </c:strCache>
            </c:strRef>
          </c:tx>
          <c:marker>
            <c:symbol val="none"/>
          </c:marker>
          <c:xVal>
            <c:numRef>
              <c:f>Sheet1!$B$12:$B$38</c:f>
              <c:numCache>
                <c:formatCode>General</c:formatCode>
                <c:ptCount val="27"/>
                <c:pt idx="0">
                  <c:v>250.0</c:v>
                </c:pt>
                <c:pt idx="1">
                  <c:v>300.0</c:v>
                </c:pt>
                <c:pt idx="2">
                  <c:v>310.0</c:v>
                </c:pt>
                <c:pt idx="3">
                  <c:v>320.0</c:v>
                </c:pt>
                <c:pt idx="4">
                  <c:v>330.0</c:v>
                </c:pt>
                <c:pt idx="5">
                  <c:v>340.0</c:v>
                </c:pt>
                <c:pt idx="6">
                  <c:v>350.0</c:v>
                </c:pt>
                <c:pt idx="7">
                  <c:v>360.0</c:v>
                </c:pt>
                <c:pt idx="8">
                  <c:v>370.0</c:v>
                </c:pt>
                <c:pt idx="9">
                  <c:v>380.0</c:v>
                </c:pt>
                <c:pt idx="10">
                  <c:v>390.0</c:v>
                </c:pt>
                <c:pt idx="11">
                  <c:v>400.0</c:v>
                </c:pt>
                <c:pt idx="12">
                  <c:v>410.0</c:v>
                </c:pt>
                <c:pt idx="13">
                  <c:v>420.0</c:v>
                </c:pt>
                <c:pt idx="14">
                  <c:v>430.0</c:v>
                </c:pt>
                <c:pt idx="15">
                  <c:v>440.0</c:v>
                </c:pt>
                <c:pt idx="16">
                  <c:v>450.0</c:v>
                </c:pt>
                <c:pt idx="17">
                  <c:v>460.0</c:v>
                </c:pt>
                <c:pt idx="18">
                  <c:v>470.0</c:v>
                </c:pt>
                <c:pt idx="19">
                  <c:v>480.0</c:v>
                </c:pt>
                <c:pt idx="20">
                  <c:v>490.0</c:v>
                </c:pt>
                <c:pt idx="21">
                  <c:v>500.0</c:v>
                </c:pt>
                <c:pt idx="22">
                  <c:v>510.0</c:v>
                </c:pt>
                <c:pt idx="23">
                  <c:v>520.0</c:v>
                </c:pt>
                <c:pt idx="24">
                  <c:v>530.0</c:v>
                </c:pt>
                <c:pt idx="25">
                  <c:v>540.0</c:v>
                </c:pt>
                <c:pt idx="26">
                  <c:v>550.0</c:v>
                </c:pt>
              </c:numCache>
            </c:numRef>
          </c:xVal>
          <c:yVal>
            <c:numRef>
              <c:f>Sheet1!$F$12:$F$38</c:f>
              <c:numCache>
                <c:formatCode>General</c:formatCode>
                <c:ptCount val="27"/>
                <c:pt idx="0">
                  <c:v>2.99827150850644E-6</c:v>
                </c:pt>
                <c:pt idx="1">
                  <c:v>0.00941739137924607</c:v>
                </c:pt>
                <c:pt idx="2">
                  <c:v>0.0345067649329651</c:v>
                </c:pt>
                <c:pt idx="3">
                  <c:v>0.116535974435995</c:v>
                </c:pt>
                <c:pt idx="4">
                  <c:v>0.365160936556022</c:v>
                </c:pt>
                <c:pt idx="5">
                  <c:v>1.066519790636617</c:v>
                </c:pt>
                <c:pt idx="6">
                  <c:v>2.906559137556041</c:v>
                </c:pt>
                <c:pt idx="7">
                  <c:v>7.351451312663428</c:v>
                </c:pt>
                <c:pt idx="8">
                  <c:v>16.9765705482663</c:v>
                </c:pt>
                <c:pt idx="9">
                  <c:v>34.73136821910606</c:v>
                </c:pt>
                <c:pt idx="10">
                  <c:v>60.75240225468344</c:v>
                </c:pt>
                <c:pt idx="11">
                  <c:v>89.42996847237336</c:v>
                </c:pt>
                <c:pt idx="12">
                  <c:v>113.2691580507049</c:v>
                </c:pt>
                <c:pt idx="13">
                  <c:v>129.2208611213059</c:v>
                </c:pt>
                <c:pt idx="14">
                  <c:v>138.5830692650323</c:v>
                </c:pt>
                <c:pt idx="15">
                  <c:v>143.7456702987712</c:v>
                </c:pt>
                <c:pt idx="16">
                  <c:v>146.5358315256663</c:v>
                </c:pt>
                <c:pt idx="17">
                  <c:v>148.0472643139388</c:v>
                </c:pt>
                <c:pt idx="18">
                  <c:v>148.8768400308951</c:v>
                </c:pt>
                <c:pt idx="19">
                  <c:v>149.3404120057153</c:v>
                </c:pt>
                <c:pt idx="20">
                  <c:v>149.6046225399633</c:v>
                </c:pt>
                <c:pt idx="21">
                  <c:v>149.7582589998943</c:v>
                </c:pt>
                <c:pt idx="22">
                  <c:v>149.8493727781551</c:v>
                </c:pt>
                <c:pt idx="23">
                  <c:v>149.90444266994</c:v>
                </c:pt>
                <c:pt idx="24">
                  <c:v>149.9383366277439</c:v>
                </c:pt>
                <c:pt idx="25">
                  <c:v>149.9595607339482</c:v>
                </c:pt>
                <c:pt idx="26">
                  <c:v>149.9730709000652</c:v>
                </c:pt>
              </c:numCache>
            </c:numRef>
          </c:yVal>
          <c:smooth val="1"/>
        </c:ser>
        <c:axId val="463106984"/>
        <c:axId val="463757576"/>
      </c:scatterChart>
      <c:valAx>
        <c:axId val="463106984"/>
        <c:scaling>
          <c:orientation val="minMax"/>
          <c:max val="550.0"/>
          <c:min val="250.0"/>
        </c:scaling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Temperature (K)</a:t>
                </a:r>
              </a:p>
            </c:rich>
          </c:tx>
          <c:layout>
            <c:manualLayout>
              <c:xMode val="edge"/>
              <c:yMode val="edge"/>
              <c:x val="0.396913604549431"/>
              <c:y val="0.9157391045596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63757576"/>
        <c:crossesAt val="-2.0E8"/>
        <c:crossBetween val="midCat"/>
      </c:valAx>
      <c:valAx>
        <c:axId val="46375757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Heat (kcal/min)</a:t>
                </a:r>
              </a:p>
            </c:rich>
          </c:tx>
          <c:layout>
            <c:manualLayout>
              <c:xMode val="edge"/>
              <c:yMode val="edge"/>
              <c:x val="0.0111111111111111"/>
              <c:y val="0.37196621497894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63106984"/>
        <c:crosses val="autoZero"/>
        <c:crossBetween val="midCat"/>
      </c:valAx>
    </c:plotArea>
    <c:legend>
      <c:legendPos val="t"/>
      <c:layout/>
      <c:txPr>
        <a:bodyPr/>
        <a:lstStyle/>
        <a:p>
          <a:pPr>
            <a:defRPr sz="1400"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10</xdr:row>
      <xdr:rowOff>127000</xdr:rowOff>
    </xdr:from>
    <xdr:to>
      <xdr:col>12</xdr:col>
      <xdr:colOff>342900</xdr:colOff>
      <xdr:row>37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F38"/>
  <sheetViews>
    <sheetView tabSelected="1" workbookViewId="0">
      <selection activeCell="J47" sqref="J47"/>
    </sheetView>
  </sheetViews>
  <sheetFormatPr baseColWidth="10" defaultRowHeight="13"/>
  <cols>
    <col min="13" max="13" width="12.28515625" bestFit="1" customWidth="1"/>
    <col min="16" max="16" width="12.28515625" bestFit="1" customWidth="1"/>
  </cols>
  <sheetData>
    <row r="1" spans="2:6">
      <c r="B1" t="s">
        <v>0</v>
      </c>
      <c r="C1">
        <v>1</v>
      </c>
      <c r="D1" t="s">
        <v>13</v>
      </c>
    </row>
    <row r="2" spans="2:6">
      <c r="B2" t="s">
        <v>1</v>
      </c>
      <c r="C2">
        <v>330</v>
      </c>
      <c r="D2" t="s">
        <v>9</v>
      </c>
    </row>
    <row r="3" spans="2:6">
      <c r="B3" t="s">
        <v>2</v>
      </c>
      <c r="C3">
        <v>5</v>
      </c>
      <c r="D3" t="s">
        <v>14</v>
      </c>
    </row>
    <row r="4" spans="2:6">
      <c r="B4" t="s">
        <v>3</v>
      </c>
      <c r="C4" s="1">
        <v>1000</v>
      </c>
      <c r="D4" t="s">
        <v>15</v>
      </c>
    </row>
    <row r="5" spans="2:6">
      <c r="B5" t="s">
        <v>4</v>
      </c>
      <c r="C5">
        <v>0.4</v>
      </c>
      <c r="D5" t="s">
        <v>8</v>
      </c>
    </row>
    <row r="6" spans="2:6">
      <c r="B6" t="s">
        <v>5</v>
      </c>
      <c r="C6">
        <v>-30000</v>
      </c>
      <c r="D6" t="s">
        <v>7</v>
      </c>
    </row>
    <row r="7" spans="2:6">
      <c r="B7" t="s">
        <v>6</v>
      </c>
      <c r="C7">
        <f>3000000000*16000</f>
        <v>48000000000000</v>
      </c>
      <c r="D7" t="s">
        <v>12</v>
      </c>
    </row>
    <row r="8" spans="2:6">
      <c r="B8" t="s">
        <v>10</v>
      </c>
      <c r="C8">
        <v>24000</v>
      </c>
      <c r="D8" t="s">
        <v>11</v>
      </c>
    </row>
    <row r="11" spans="2:6">
      <c r="B11" t="s">
        <v>16</v>
      </c>
      <c r="C11" t="s">
        <v>20</v>
      </c>
      <c r="D11" t="s">
        <v>17</v>
      </c>
      <c r="E11" t="s">
        <v>18</v>
      </c>
      <c r="F11" t="s">
        <v>19</v>
      </c>
    </row>
    <row r="12" spans="2:6">
      <c r="B12">
        <v>250</v>
      </c>
      <c r="C12">
        <f>$C$7*EXP(-$C$8/1.987/B12)</f>
        <v>4.9971192807288646E-8</v>
      </c>
      <c r="D12">
        <f>$C$3*$C$1/(1+$C$5*C12/$C$1)</f>
        <v>4.9999999000576167</v>
      </c>
      <c r="E12">
        <f>$C$1*$C$4*(B12-$C$2)/1000</f>
        <v>-80</v>
      </c>
      <c r="F12">
        <f>(-$C$5*C12/$C$1*D12*$C$6)/1000</f>
        <v>2.9982715085064378E-6</v>
      </c>
    </row>
    <row r="13" spans="2:6">
      <c r="B13">
        <v>300</v>
      </c>
      <c r="C13">
        <f t="shared" ref="C13:C38" si="0">$C$7*EXP(-$C$8/1.987/B13)</f>
        <v>1.5696637774618527E-4</v>
      </c>
      <c r="D13">
        <f t="shared" ref="D13:D38" si="1">$C$3*$C$1/(1+$C$5*C13/$C$1)</f>
        <v>4.9996860869540249</v>
      </c>
      <c r="E13">
        <f t="shared" ref="E13:E38" si="2">$C$1*$C$4*(B13-$C$2)/1000</f>
        <v>-30</v>
      </c>
      <c r="F13">
        <f t="shared" ref="F13:F38" si="3">(-$C$5*C13/$C$1*D13*$C$6)/1000</f>
        <v>9.4173913792460692E-3</v>
      </c>
    </row>
    <row r="14" spans="2:6">
      <c r="B14">
        <v>310</v>
      </c>
      <c r="C14">
        <f t="shared" si="0"/>
        <v>5.7524508119472287E-4</v>
      </c>
      <c r="D14">
        <f t="shared" si="1"/>
        <v>4.9988497745022347</v>
      </c>
      <c r="E14">
        <f t="shared" si="2"/>
        <v>-20</v>
      </c>
      <c r="F14">
        <f t="shared" si="3"/>
        <v>3.4506764932965124E-2</v>
      </c>
    </row>
    <row r="15" spans="2:6">
      <c r="B15">
        <v>320</v>
      </c>
      <c r="C15">
        <f t="shared" si="0"/>
        <v>1.9437763730914017E-3</v>
      </c>
      <c r="D15">
        <f t="shared" si="1"/>
        <v>4.9961154675188002</v>
      </c>
      <c r="E15">
        <f t="shared" si="2"/>
        <v>-10</v>
      </c>
      <c r="F15">
        <f t="shared" si="3"/>
        <v>0.11653597443599455</v>
      </c>
    </row>
    <row r="16" spans="2:6">
      <c r="B16">
        <v>330</v>
      </c>
      <c r="C16">
        <f t="shared" si="0"/>
        <v>6.100867599443149E-3</v>
      </c>
      <c r="D16">
        <f t="shared" si="1"/>
        <v>4.9878279687814651</v>
      </c>
      <c r="E16">
        <f t="shared" si="2"/>
        <v>0</v>
      </c>
      <c r="F16">
        <f t="shared" si="3"/>
        <v>0.36516093655602211</v>
      </c>
    </row>
    <row r="17" spans="2:6">
      <c r="B17">
        <v>340</v>
      </c>
      <c r="C17">
        <f t="shared" si="0"/>
        <v>1.7902619832984423E-2</v>
      </c>
      <c r="D17">
        <f t="shared" si="1"/>
        <v>4.9644493403121128</v>
      </c>
      <c r="E17">
        <f t="shared" si="2"/>
        <v>10</v>
      </c>
      <c r="F17">
        <f t="shared" si="3"/>
        <v>1.0665197906366168</v>
      </c>
    </row>
    <row r="18" spans="2:6">
      <c r="B18">
        <v>350</v>
      </c>
      <c r="C18">
        <f t="shared" si="0"/>
        <v>4.9399876712962032E-2</v>
      </c>
      <c r="D18">
        <f t="shared" si="1"/>
        <v>4.9031146954147982</v>
      </c>
      <c r="E18">
        <f t="shared" si="2"/>
        <v>20</v>
      </c>
      <c r="F18">
        <f t="shared" si="3"/>
        <v>2.9065591375560413</v>
      </c>
    </row>
    <row r="19" spans="2:6">
      <c r="B19">
        <v>360</v>
      </c>
      <c r="C19">
        <f t="shared" si="0"/>
        <v>0.12883852272441734</v>
      </c>
      <c r="D19">
        <f t="shared" si="1"/>
        <v>4.7549516229112196</v>
      </c>
      <c r="E19">
        <f t="shared" si="2"/>
        <v>30</v>
      </c>
      <c r="F19">
        <f t="shared" si="3"/>
        <v>7.3514513126634284</v>
      </c>
    </row>
    <row r="20" spans="2:6">
      <c r="B20">
        <v>370</v>
      </c>
      <c r="C20">
        <f t="shared" si="0"/>
        <v>0.31905226429352607</v>
      </c>
      <c r="D20">
        <f t="shared" si="1"/>
        <v>4.4341143150577897</v>
      </c>
      <c r="E20">
        <f t="shared" si="2"/>
        <v>40</v>
      </c>
      <c r="F20">
        <f t="shared" si="3"/>
        <v>16.976570548266302</v>
      </c>
    </row>
    <row r="21" spans="2:6">
      <c r="B21">
        <v>380</v>
      </c>
      <c r="C21">
        <f t="shared" si="0"/>
        <v>0.75327015863961311</v>
      </c>
      <c r="D21">
        <f t="shared" si="1"/>
        <v>3.8422877260297983</v>
      </c>
      <c r="E21">
        <f t="shared" si="2"/>
        <v>50</v>
      </c>
      <c r="F21">
        <f t="shared" si="3"/>
        <v>34.731368219106059</v>
      </c>
    </row>
    <row r="22" spans="2:6">
      <c r="B22">
        <v>390</v>
      </c>
      <c r="C22">
        <f t="shared" si="0"/>
        <v>1.7017937678292168</v>
      </c>
      <c r="D22">
        <f t="shared" si="1"/>
        <v>2.9749199248438853</v>
      </c>
      <c r="E22">
        <f t="shared" si="2"/>
        <v>60</v>
      </c>
      <c r="F22">
        <f t="shared" si="3"/>
        <v>60.752402254683439</v>
      </c>
    </row>
    <row r="23" spans="2:6">
      <c r="B23">
        <v>400</v>
      </c>
      <c r="C23">
        <f t="shared" si="0"/>
        <v>3.6911805317281123</v>
      </c>
      <c r="D23">
        <f t="shared" si="1"/>
        <v>2.0190010509208878</v>
      </c>
      <c r="E23">
        <f t="shared" si="2"/>
        <v>70</v>
      </c>
      <c r="F23">
        <f t="shared" si="3"/>
        <v>89.429968472373361</v>
      </c>
    </row>
    <row r="24" spans="2:6">
      <c r="B24">
        <v>410</v>
      </c>
      <c r="C24">
        <f t="shared" si="0"/>
        <v>7.7094038714839854</v>
      </c>
      <c r="D24">
        <f t="shared" si="1"/>
        <v>1.2243613983098374</v>
      </c>
      <c r="E24">
        <f t="shared" si="2"/>
        <v>80</v>
      </c>
      <c r="F24">
        <f t="shared" si="3"/>
        <v>113.26915805070487</v>
      </c>
    </row>
    <row r="25" spans="2:6">
      <c r="B25">
        <v>420</v>
      </c>
      <c r="C25">
        <f t="shared" si="0"/>
        <v>15.546946131367646</v>
      </c>
      <c r="D25">
        <f t="shared" si="1"/>
        <v>0.69263796262313748</v>
      </c>
      <c r="E25">
        <f t="shared" si="2"/>
        <v>90</v>
      </c>
      <c r="F25">
        <f t="shared" si="3"/>
        <v>129.22086112130589</v>
      </c>
    </row>
    <row r="26" spans="2:6">
      <c r="B26">
        <v>430</v>
      </c>
      <c r="C26">
        <f t="shared" si="0"/>
        <v>30.345955599209447</v>
      </c>
      <c r="D26">
        <f t="shared" si="1"/>
        <v>0.38056435783225795</v>
      </c>
      <c r="E26">
        <f t="shared" si="2"/>
        <v>100</v>
      </c>
      <c r="F26">
        <f t="shared" si="3"/>
        <v>138.58306926503226</v>
      </c>
    </row>
    <row r="27" spans="2:6">
      <c r="B27">
        <v>440</v>
      </c>
      <c r="C27">
        <f t="shared" si="0"/>
        <v>57.458463642606027</v>
      </c>
      <c r="D27">
        <f t="shared" si="1"/>
        <v>0.20847765670762775</v>
      </c>
      <c r="E27">
        <f t="shared" si="2"/>
        <v>110</v>
      </c>
      <c r="F27">
        <f t="shared" si="3"/>
        <v>143.74567029877116</v>
      </c>
    </row>
    <row r="28" spans="2:6">
      <c r="B28">
        <v>450</v>
      </c>
      <c r="C28">
        <f t="shared" si="0"/>
        <v>105.75108616350558</v>
      </c>
      <c r="D28">
        <f t="shared" si="1"/>
        <v>0.11547228247779091</v>
      </c>
      <c r="E28">
        <f t="shared" si="2"/>
        <v>120</v>
      </c>
      <c r="F28">
        <f t="shared" si="3"/>
        <v>146.53583152566625</v>
      </c>
    </row>
    <row r="29" spans="2:6">
      <c r="B29">
        <v>460</v>
      </c>
      <c r="C29">
        <f t="shared" si="0"/>
        <v>189.53827874749453</v>
      </c>
      <c r="D29">
        <f t="shared" si="1"/>
        <v>6.5091189535373212E-2</v>
      </c>
      <c r="E29">
        <f t="shared" si="2"/>
        <v>130</v>
      </c>
      <c r="F29">
        <f t="shared" si="3"/>
        <v>148.04726431393883</v>
      </c>
    </row>
    <row r="30" spans="2:6">
      <c r="B30">
        <v>470</v>
      </c>
      <c r="C30">
        <f t="shared" si="0"/>
        <v>331.3794208440782</v>
      </c>
      <c r="D30">
        <f t="shared" si="1"/>
        <v>3.7438665636830321E-2</v>
      </c>
      <c r="E30">
        <f t="shared" si="2"/>
        <v>140</v>
      </c>
      <c r="F30">
        <f t="shared" si="3"/>
        <v>148.87684003089507</v>
      </c>
    </row>
    <row r="31" spans="2:6">
      <c r="B31">
        <v>480</v>
      </c>
      <c r="C31">
        <f t="shared" si="0"/>
        <v>566.03672785037293</v>
      </c>
      <c r="D31">
        <f t="shared" si="1"/>
        <v>2.1986266476155855E-2</v>
      </c>
      <c r="E31">
        <f t="shared" si="2"/>
        <v>150</v>
      </c>
      <c r="F31">
        <f t="shared" si="3"/>
        <v>149.34041200571534</v>
      </c>
    </row>
    <row r="32" spans="2:6">
      <c r="B32">
        <v>490</v>
      </c>
      <c r="C32">
        <f t="shared" si="0"/>
        <v>945.96074423461334</v>
      </c>
      <c r="D32">
        <f t="shared" si="1"/>
        <v>1.3179248667890013E-2</v>
      </c>
      <c r="E32">
        <f t="shared" si="2"/>
        <v>160</v>
      </c>
      <c r="F32">
        <f t="shared" si="3"/>
        <v>149.60462253996332</v>
      </c>
    </row>
    <row r="33" spans="2:6">
      <c r="B33">
        <v>500</v>
      </c>
      <c r="C33">
        <f t="shared" si="0"/>
        <v>1548.7469950737127</v>
      </c>
      <c r="D33">
        <f t="shared" si="1"/>
        <v>8.0580333368549216E-3</v>
      </c>
      <c r="E33">
        <f t="shared" si="2"/>
        <v>170</v>
      </c>
      <c r="F33">
        <f t="shared" si="3"/>
        <v>149.75825899989434</v>
      </c>
    </row>
    <row r="34" spans="2:6">
      <c r="B34">
        <v>510</v>
      </c>
      <c r="C34">
        <f t="shared" si="0"/>
        <v>2487.0898324815171</v>
      </c>
      <c r="D34">
        <f t="shared" si="1"/>
        <v>5.0209073948299879E-3</v>
      </c>
      <c r="E34">
        <f t="shared" si="2"/>
        <v>180</v>
      </c>
      <c r="F34">
        <f t="shared" si="3"/>
        <v>149.8493727781551</v>
      </c>
    </row>
    <row r="35" spans="2:6">
      <c r="B35">
        <v>520</v>
      </c>
      <c r="C35">
        <f t="shared" si="0"/>
        <v>3921.8457280023576</v>
      </c>
      <c r="D35">
        <f t="shared" si="1"/>
        <v>3.1852443353310202E-3</v>
      </c>
      <c r="E35">
        <f t="shared" si="2"/>
        <v>190</v>
      </c>
      <c r="F35">
        <f t="shared" si="3"/>
        <v>149.90444266994004</v>
      </c>
    </row>
    <row r="36" spans="2:6">
      <c r="B36">
        <v>530</v>
      </c>
      <c r="C36">
        <f t="shared" si="0"/>
        <v>6078.9059672638159</v>
      </c>
      <c r="D36">
        <f t="shared" si="1"/>
        <v>2.0554457418707861E-3</v>
      </c>
      <c r="E36">
        <f t="shared" si="2"/>
        <v>200</v>
      </c>
      <c r="F36">
        <f t="shared" si="3"/>
        <v>149.93833662774387</v>
      </c>
    </row>
    <row r="37" spans="2:6">
      <c r="B37">
        <v>540</v>
      </c>
      <c r="C37">
        <f t="shared" si="0"/>
        <v>9270.6653319199759</v>
      </c>
      <c r="D37">
        <f t="shared" si="1"/>
        <v>1.3479755350605744E-3</v>
      </c>
      <c r="E37">
        <f t="shared" si="2"/>
        <v>210</v>
      </c>
      <c r="F37">
        <f t="shared" si="3"/>
        <v>149.95956073394817</v>
      </c>
    </row>
    <row r="38" spans="2:6">
      <c r="B38">
        <v>550</v>
      </c>
      <c r="C38">
        <f t="shared" si="0"/>
        <v>13922.956138797581</v>
      </c>
      <c r="D38">
        <f t="shared" si="1"/>
        <v>8.976366644948792E-4</v>
      </c>
      <c r="E38">
        <f t="shared" si="2"/>
        <v>220</v>
      </c>
      <c r="F38">
        <f t="shared" si="3"/>
        <v>149.97307090006515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Buffalo, SUNY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Lund</dc:creator>
  <cp:lastModifiedBy>Carl Lund</cp:lastModifiedBy>
  <dcterms:created xsi:type="dcterms:W3CDTF">2008-10-20T14:41:42Z</dcterms:created>
  <dcterms:modified xsi:type="dcterms:W3CDTF">2010-11-01T20:59:04Z</dcterms:modified>
</cp:coreProperties>
</file>