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86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C34" i="1"/>
  <c r="D34" i="1"/>
  <c r="E34" i="1"/>
  <c r="F34" i="1"/>
  <c r="G34" i="1"/>
  <c r="H34" i="1"/>
  <c r="I34" i="1"/>
  <c r="K34" i="1"/>
  <c r="J34" i="1"/>
  <c r="L34" i="1"/>
  <c r="B33" i="1"/>
  <c r="C33" i="1"/>
  <c r="D33" i="1"/>
  <c r="E33" i="1"/>
  <c r="F33" i="1"/>
  <c r="G33" i="1"/>
  <c r="H33" i="1"/>
  <c r="I33" i="1"/>
  <c r="K33" i="1"/>
  <c r="J33" i="1"/>
  <c r="L33" i="1"/>
  <c r="B32" i="1"/>
  <c r="C32" i="1"/>
  <c r="D32" i="1"/>
  <c r="E32" i="1"/>
  <c r="F32" i="1"/>
  <c r="G32" i="1"/>
  <c r="H32" i="1"/>
  <c r="I32" i="1"/>
  <c r="K32" i="1"/>
  <c r="J32" i="1"/>
  <c r="L32" i="1"/>
  <c r="B31" i="1"/>
  <c r="C31" i="1"/>
  <c r="D31" i="1"/>
  <c r="E31" i="1"/>
  <c r="F31" i="1"/>
  <c r="G31" i="1"/>
  <c r="H31" i="1"/>
  <c r="I31" i="1"/>
  <c r="K31" i="1"/>
  <c r="J31" i="1"/>
  <c r="L31" i="1"/>
  <c r="B30" i="1"/>
  <c r="C30" i="1"/>
  <c r="D30" i="1"/>
  <c r="E30" i="1"/>
  <c r="F30" i="1"/>
  <c r="G30" i="1"/>
  <c r="H30" i="1"/>
  <c r="I30" i="1"/>
  <c r="K30" i="1"/>
  <c r="J30" i="1"/>
  <c r="L30" i="1"/>
  <c r="B29" i="1"/>
  <c r="C29" i="1"/>
  <c r="D29" i="1"/>
  <c r="E29" i="1"/>
  <c r="F29" i="1"/>
  <c r="G29" i="1"/>
  <c r="H29" i="1"/>
  <c r="I29" i="1"/>
  <c r="K29" i="1"/>
  <c r="J29" i="1"/>
  <c r="L29" i="1"/>
  <c r="B28" i="1"/>
  <c r="C28" i="1"/>
  <c r="D28" i="1"/>
  <c r="E28" i="1"/>
  <c r="F28" i="1"/>
  <c r="G28" i="1"/>
  <c r="H28" i="1"/>
  <c r="I28" i="1"/>
  <c r="K28" i="1"/>
  <c r="J28" i="1"/>
  <c r="L28" i="1"/>
  <c r="B27" i="1"/>
  <c r="C27" i="1"/>
  <c r="D27" i="1"/>
  <c r="E27" i="1"/>
  <c r="F27" i="1"/>
  <c r="G27" i="1"/>
  <c r="H27" i="1"/>
  <c r="I27" i="1"/>
  <c r="K27" i="1"/>
  <c r="J27" i="1"/>
  <c r="L27" i="1"/>
  <c r="B26" i="1"/>
  <c r="C26" i="1"/>
  <c r="D26" i="1"/>
  <c r="E26" i="1"/>
  <c r="F26" i="1"/>
  <c r="G26" i="1"/>
  <c r="H26" i="1"/>
  <c r="I26" i="1"/>
  <c r="K26" i="1"/>
  <c r="J26" i="1"/>
  <c r="L26" i="1"/>
  <c r="B25" i="1"/>
  <c r="C25" i="1"/>
  <c r="D25" i="1"/>
  <c r="E25" i="1"/>
  <c r="F25" i="1"/>
  <c r="G25" i="1"/>
  <c r="H25" i="1"/>
  <c r="I25" i="1"/>
  <c r="K25" i="1"/>
  <c r="J25" i="1"/>
  <c r="L25" i="1"/>
  <c r="B24" i="1"/>
  <c r="C24" i="1"/>
  <c r="D24" i="1"/>
  <c r="E24" i="1"/>
  <c r="F24" i="1"/>
  <c r="G24" i="1"/>
  <c r="H24" i="1"/>
  <c r="I24" i="1"/>
  <c r="K24" i="1"/>
  <c r="J24" i="1"/>
  <c r="L24" i="1"/>
  <c r="B23" i="1"/>
  <c r="C23" i="1"/>
  <c r="D23" i="1"/>
  <c r="E23" i="1"/>
  <c r="F23" i="1"/>
  <c r="G23" i="1"/>
  <c r="H23" i="1"/>
  <c r="I23" i="1"/>
  <c r="K23" i="1"/>
  <c r="J23" i="1"/>
  <c r="L23" i="1"/>
  <c r="B22" i="1"/>
  <c r="C22" i="1"/>
  <c r="D22" i="1"/>
  <c r="E22" i="1"/>
  <c r="F22" i="1"/>
  <c r="G22" i="1"/>
  <c r="H22" i="1"/>
  <c r="I22" i="1"/>
  <c r="K22" i="1"/>
  <c r="J22" i="1"/>
  <c r="L22" i="1"/>
  <c r="B21" i="1"/>
  <c r="C21" i="1"/>
  <c r="D21" i="1"/>
  <c r="E21" i="1"/>
  <c r="F21" i="1"/>
  <c r="G21" i="1"/>
  <c r="H21" i="1"/>
  <c r="I21" i="1"/>
  <c r="K21" i="1"/>
  <c r="J21" i="1"/>
  <c r="L21" i="1"/>
  <c r="B20" i="1"/>
  <c r="C20" i="1"/>
  <c r="D20" i="1"/>
  <c r="E20" i="1"/>
  <c r="F20" i="1"/>
  <c r="G20" i="1"/>
  <c r="H20" i="1"/>
  <c r="I20" i="1"/>
  <c r="K20" i="1"/>
  <c r="J20" i="1"/>
  <c r="L20" i="1"/>
  <c r="B19" i="1"/>
  <c r="C19" i="1"/>
  <c r="D19" i="1"/>
  <c r="E19" i="1"/>
  <c r="F19" i="1"/>
  <c r="G19" i="1"/>
  <c r="H19" i="1"/>
  <c r="I19" i="1"/>
  <c r="K19" i="1"/>
  <c r="J19" i="1"/>
  <c r="L19" i="1"/>
  <c r="B18" i="1"/>
  <c r="C18" i="1"/>
  <c r="D18" i="1"/>
  <c r="E18" i="1"/>
  <c r="F18" i="1"/>
  <c r="G18" i="1"/>
  <c r="H18" i="1"/>
  <c r="I18" i="1"/>
  <c r="K18" i="1"/>
  <c r="J18" i="1"/>
  <c r="L18" i="1"/>
  <c r="B17" i="1"/>
  <c r="C17" i="1"/>
  <c r="D17" i="1"/>
  <c r="E17" i="1"/>
  <c r="F17" i="1"/>
  <c r="G17" i="1"/>
  <c r="H17" i="1"/>
  <c r="I17" i="1"/>
  <c r="K17" i="1"/>
  <c r="J17" i="1"/>
  <c r="L17" i="1"/>
  <c r="B16" i="1"/>
  <c r="C16" i="1"/>
  <c r="D16" i="1"/>
  <c r="E16" i="1"/>
  <c r="F16" i="1"/>
  <c r="G16" i="1"/>
  <c r="H16" i="1"/>
  <c r="I16" i="1"/>
  <c r="K16" i="1"/>
  <c r="J16" i="1"/>
  <c r="L16" i="1"/>
  <c r="B15" i="1"/>
  <c r="C15" i="1"/>
  <c r="D15" i="1"/>
  <c r="E15" i="1"/>
  <c r="F15" i="1"/>
  <c r="G15" i="1"/>
  <c r="H15" i="1"/>
  <c r="I15" i="1"/>
  <c r="K15" i="1"/>
  <c r="J15" i="1"/>
  <c r="L15" i="1"/>
  <c r="B14" i="1"/>
  <c r="C14" i="1"/>
  <c r="D14" i="1"/>
  <c r="E14" i="1"/>
  <c r="F14" i="1"/>
  <c r="G14" i="1"/>
  <c r="H14" i="1"/>
  <c r="I14" i="1"/>
  <c r="K14" i="1"/>
  <c r="J14" i="1"/>
  <c r="L14" i="1"/>
  <c r="B13" i="1"/>
  <c r="C13" i="1"/>
  <c r="D13" i="1"/>
  <c r="E13" i="1"/>
  <c r="F13" i="1"/>
  <c r="G13" i="1"/>
  <c r="H13" i="1"/>
  <c r="I13" i="1"/>
  <c r="K13" i="1"/>
  <c r="J13" i="1"/>
  <c r="L13" i="1"/>
  <c r="B12" i="1"/>
  <c r="C12" i="1"/>
  <c r="D12" i="1"/>
  <c r="E12" i="1"/>
  <c r="F12" i="1"/>
  <c r="G12" i="1"/>
  <c r="H12" i="1"/>
  <c r="I12" i="1"/>
  <c r="K12" i="1"/>
  <c r="J12" i="1"/>
  <c r="L12" i="1"/>
  <c r="B11" i="1"/>
  <c r="C11" i="1"/>
  <c r="D11" i="1"/>
  <c r="E11" i="1"/>
  <c r="F11" i="1"/>
  <c r="G11" i="1"/>
  <c r="H11" i="1"/>
  <c r="I11" i="1"/>
  <c r="K11" i="1"/>
  <c r="J11" i="1"/>
  <c r="L11" i="1"/>
  <c r="B10" i="1"/>
  <c r="C10" i="1"/>
  <c r="D10" i="1"/>
  <c r="E10" i="1"/>
  <c r="F10" i="1"/>
  <c r="G10" i="1"/>
  <c r="H10" i="1"/>
  <c r="I10" i="1"/>
  <c r="K10" i="1"/>
  <c r="J10" i="1"/>
  <c r="L10" i="1"/>
  <c r="B9" i="1"/>
  <c r="C9" i="1"/>
  <c r="D9" i="1"/>
  <c r="E9" i="1"/>
  <c r="F9" i="1"/>
  <c r="G9" i="1"/>
  <c r="H9" i="1"/>
  <c r="I9" i="1"/>
  <c r="K9" i="1"/>
  <c r="J9" i="1"/>
  <c r="L9" i="1"/>
  <c r="B8" i="1"/>
  <c r="C8" i="1"/>
  <c r="D8" i="1"/>
  <c r="E8" i="1"/>
  <c r="F8" i="1"/>
  <c r="G8" i="1"/>
  <c r="H8" i="1"/>
  <c r="I8" i="1"/>
  <c r="K8" i="1"/>
  <c r="J8" i="1"/>
  <c r="L8" i="1"/>
</calcChain>
</file>

<file path=xl/sharedStrings.xml><?xml version="1.0" encoding="utf-8"?>
<sst xmlns="http://schemas.openxmlformats.org/spreadsheetml/2006/main" count="21" uniqueCount="21">
  <si>
    <t>Basis: 100 moles total</t>
    <phoneticPr fontId="1" type="noConversion"/>
  </si>
  <si>
    <t>moles water:</t>
    <phoneticPr fontId="1" type="noConversion"/>
  </si>
  <si>
    <t>moles CO:</t>
    <phoneticPr fontId="1" type="noConversion"/>
  </si>
  <si>
    <t>moles CO2:</t>
    <phoneticPr fontId="1" type="noConversion"/>
  </si>
  <si>
    <t>Initial composition</t>
    <phoneticPr fontId="1" type="noConversion"/>
  </si>
  <si>
    <t>CO Conversion</t>
    <phoneticPr fontId="1" type="noConversion"/>
  </si>
  <si>
    <t>Extent</t>
    <phoneticPr fontId="1" type="noConversion"/>
  </si>
  <si>
    <t>moles H2O</t>
    <phoneticPr fontId="1" type="noConversion"/>
  </si>
  <si>
    <t>moles CO</t>
    <phoneticPr fontId="1" type="noConversion"/>
  </si>
  <si>
    <t>moles CO2</t>
    <phoneticPr fontId="1" type="noConversion"/>
  </si>
  <si>
    <t>moles H2</t>
    <phoneticPr fontId="1" type="noConversion"/>
  </si>
  <si>
    <t>CO pressure</t>
    <phoneticPr fontId="1" type="noConversion"/>
  </si>
  <si>
    <t>H2O pressure</t>
    <phoneticPr fontId="1" type="noConversion"/>
  </si>
  <si>
    <t>CO2 pressure</t>
    <phoneticPr fontId="1" type="noConversion"/>
  </si>
  <si>
    <t>H2 pressure</t>
    <phoneticPr fontId="1" type="noConversion"/>
  </si>
  <si>
    <t>rate eqn (1)</t>
    <phoneticPr fontId="1" type="noConversion"/>
  </si>
  <si>
    <t>rate eqn (4)</t>
    <phoneticPr fontId="1" type="noConversion"/>
  </si>
  <si>
    <t>pressure:</t>
    <phoneticPr fontId="1" type="noConversion"/>
  </si>
  <si>
    <t>T</t>
    <phoneticPr fontId="1" type="noConversion"/>
  </si>
  <si>
    <t>k</t>
    <phoneticPr fontId="1" type="noConversion"/>
  </si>
  <si>
    <t>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</si>
</sst>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rate equation (1)</c:v>
          </c:tx>
          <c:spPr>
            <a:ln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Sheet1!$A$8:$A$34</c:f>
              <c:numCache>
                <c:formatCode>General</c:formatCode>
                <c:ptCount val="27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Sheet1!$K$8:$K$34</c:f>
              <c:numCache>
                <c:formatCode>0.0</c:formatCode>
                <c:ptCount val="27"/>
                <c:pt idx="0">
                  <c:v>29.50365982258333</c:v>
                </c:pt>
                <c:pt idx="1">
                  <c:v>21.46494850892098</c:v>
                </c:pt>
                <c:pt idx="2">
                  <c:v>16.90045348965594</c:v>
                </c:pt>
                <c:pt idx="3">
                  <c:v>13.84772465124794</c:v>
                </c:pt>
                <c:pt idx="4">
                  <c:v>11.61062415066881</c:v>
                </c:pt>
                <c:pt idx="5">
                  <c:v>9.87229673416008</c:v>
                </c:pt>
                <c:pt idx="6">
                  <c:v>8.46525976161433</c:v>
                </c:pt>
                <c:pt idx="7">
                  <c:v>7.291576161565882</c:v>
                </c:pt>
                <c:pt idx="8">
                  <c:v>6.289615670821711</c:v>
                </c:pt>
                <c:pt idx="9">
                  <c:v>5.418354684012867</c:v>
                </c:pt>
                <c:pt idx="10">
                  <c:v>4.649232036058563</c:v>
                </c:pt>
                <c:pt idx="11">
                  <c:v>3.961602656161235</c:v>
                </c:pt>
                <c:pt idx="12">
                  <c:v>3.340040139778571</c:v>
                </c:pt>
                <c:pt idx="13">
                  <c:v>2.772644012243991</c:v>
                </c:pt>
                <c:pt idx="14">
                  <c:v>2.249907829886138</c:v>
                </c:pt>
                <c:pt idx="15">
                  <c:v>1.763882972767348</c:v>
                </c:pt>
                <c:pt idx="16">
                  <c:v>1.307421578719421</c:v>
                </c:pt>
                <c:pt idx="17">
                  <c:v>0.873146260942141</c:v>
                </c:pt>
                <c:pt idx="18">
                  <c:v>0.788169212129742</c:v>
                </c:pt>
                <c:pt idx="19">
                  <c:v>0.703594921301635</c:v>
                </c:pt>
                <c:pt idx="20">
                  <c:v>0.619292913668043</c:v>
                </c:pt>
                <c:pt idx="21">
                  <c:v>0.535100341243916</c:v>
                </c:pt>
                <c:pt idx="22">
                  <c:v>0.450804047996081</c:v>
                </c:pt>
                <c:pt idx="23">
                  <c:v>0.366107306883285</c:v>
                </c:pt>
                <c:pt idx="24">
                  <c:v>0.280560469553882</c:v>
                </c:pt>
                <c:pt idx="25">
                  <c:v>0.193388255710625</c:v>
                </c:pt>
                <c:pt idx="26">
                  <c:v>0.102898993641939</c:v>
                </c:pt>
              </c:numCache>
            </c:numRef>
          </c:yVal>
          <c:smooth val="0"/>
        </c:ser>
        <c:ser>
          <c:idx val="1"/>
          <c:order val="1"/>
          <c:tx>
            <c:v>rate equation (4)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Sheet1!$A$8:$A$34</c:f>
              <c:numCache>
                <c:formatCode>General</c:formatCode>
                <c:ptCount val="27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Sheet1!$L$8:$L$34</c:f>
              <c:numCache>
                <c:formatCode>0.0</c:formatCode>
                <c:ptCount val="27"/>
                <c:pt idx="0">
                  <c:v>29.49965769835347</c:v>
                </c:pt>
                <c:pt idx="1">
                  <c:v>21.45521951128031</c:v>
                </c:pt>
                <c:pt idx="2">
                  <c:v>16.88364855893041</c:v>
                </c:pt>
                <c:pt idx="3">
                  <c:v>13.8226381935464</c:v>
                </c:pt>
                <c:pt idx="4">
                  <c:v>11.57611122525169</c:v>
                </c:pt>
                <c:pt idx="5">
                  <c:v>9.8272298586282</c:v>
                </c:pt>
                <c:pt idx="6">
                  <c:v>8.408500357082434</c:v>
                </c:pt>
                <c:pt idx="7">
                  <c:v>7.221951736412041</c:v>
                </c:pt>
                <c:pt idx="8">
                  <c:v>6.205898403200307</c:v>
                </c:pt>
                <c:pt idx="9">
                  <c:v>5.31923843979312</c:v>
                </c:pt>
                <c:pt idx="10">
                  <c:v>4.533304896385825</c:v>
                </c:pt>
                <c:pt idx="11">
                  <c:v>3.827311040698142</c:v>
                </c:pt>
                <c:pt idx="12">
                  <c:v>3.18563816052783</c:v>
                </c:pt>
                <c:pt idx="13">
                  <c:v>2.59611628383416</c:v>
                </c:pt>
                <c:pt idx="14">
                  <c:v>2.048841406174594</c:v>
                </c:pt>
                <c:pt idx="15">
                  <c:v>1.535231476297507</c:v>
                </c:pt>
                <c:pt idx="16">
                  <c:v>1.047004405391027</c:v>
                </c:pt>
                <c:pt idx="17">
                  <c:v>0.574326788143981</c:v>
                </c:pt>
                <c:pt idx="18">
                  <c:v>0.480412986345568</c:v>
                </c:pt>
                <c:pt idx="19">
                  <c:v>0.386287407773447</c:v>
                </c:pt>
                <c:pt idx="20">
                  <c:v>0.291669093928457</c:v>
                </c:pt>
                <c:pt idx="21">
                  <c:v>0.196174024993988</c:v>
                </c:pt>
                <c:pt idx="22">
                  <c:v>0.0992441747454063</c:v>
                </c:pt>
                <c:pt idx="23">
                  <c:v>2.84522533109731E-16</c:v>
                </c:pt>
                <c:pt idx="24">
                  <c:v>-0.10311497994631</c:v>
                </c:pt>
                <c:pt idx="25">
                  <c:v>-0.213410777135209</c:v>
                </c:pt>
                <c:pt idx="26">
                  <c:v>-0.340950853298353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209976"/>
        <c:axId val="2109216824"/>
      </c:scatterChart>
      <c:valAx>
        <c:axId val="210920997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Conversion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09216824"/>
        <c:crosses val="autoZero"/>
        <c:crossBetween val="midCat"/>
      </c:valAx>
      <c:valAx>
        <c:axId val="2109216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Rate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09209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rate equation (1)</c:v>
          </c:tx>
          <c:spPr>
            <a:ln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Sheet1!$A$8:$A$34</c:f>
              <c:numCache>
                <c:formatCode>General</c:formatCode>
                <c:ptCount val="27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Sheet1!$K$8:$K$34</c:f>
              <c:numCache>
                <c:formatCode>0.0</c:formatCode>
                <c:ptCount val="27"/>
                <c:pt idx="0">
                  <c:v>29.50365982258333</c:v>
                </c:pt>
                <c:pt idx="1">
                  <c:v>21.46494850892098</c:v>
                </c:pt>
                <c:pt idx="2">
                  <c:v>16.90045348965594</c:v>
                </c:pt>
                <c:pt idx="3">
                  <c:v>13.84772465124794</c:v>
                </c:pt>
                <c:pt idx="4">
                  <c:v>11.61062415066881</c:v>
                </c:pt>
                <c:pt idx="5">
                  <c:v>9.87229673416008</c:v>
                </c:pt>
                <c:pt idx="6">
                  <c:v>8.46525976161433</c:v>
                </c:pt>
                <c:pt idx="7">
                  <c:v>7.291576161565882</c:v>
                </c:pt>
                <c:pt idx="8">
                  <c:v>6.289615670821711</c:v>
                </c:pt>
                <c:pt idx="9">
                  <c:v>5.418354684012867</c:v>
                </c:pt>
                <c:pt idx="10">
                  <c:v>4.649232036058563</c:v>
                </c:pt>
                <c:pt idx="11">
                  <c:v>3.961602656161235</c:v>
                </c:pt>
                <c:pt idx="12">
                  <c:v>3.340040139778571</c:v>
                </c:pt>
                <c:pt idx="13">
                  <c:v>2.772644012243991</c:v>
                </c:pt>
                <c:pt idx="14">
                  <c:v>2.249907829886138</c:v>
                </c:pt>
                <c:pt idx="15">
                  <c:v>1.763882972767348</c:v>
                </c:pt>
                <c:pt idx="16">
                  <c:v>1.307421578719421</c:v>
                </c:pt>
                <c:pt idx="17">
                  <c:v>0.873146260942141</c:v>
                </c:pt>
                <c:pt idx="18">
                  <c:v>0.788169212129742</c:v>
                </c:pt>
                <c:pt idx="19">
                  <c:v>0.703594921301635</c:v>
                </c:pt>
                <c:pt idx="20">
                  <c:v>0.619292913668043</c:v>
                </c:pt>
                <c:pt idx="21">
                  <c:v>0.535100341243916</c:v>
                </c:pt>
                <c:pt idx="22">
                  <c:v>0.450804047996081</c:v>
                </c:pt>
                <c:pt idx="23">
                  <c:v>0.366107306883285</c:v>
                </c:pt>
                <c:pt idx="24">
                  <c:v>0.280560469553882</c:v>
                </c:pt>
                <c:pt idx="25">
                  <c:v>0.193388255710625</c:v>
                </c:pt>
                <c:pt idx="26">
                  <c:v>0.102898993641939</c:v>
                </c:pt>
              </c:numCache>
            </c:numRef>
          </c:yVal>
          <c:smooth val="0"/>
        </c:ser>
        <c:ser>
          <c:idx val="1"/>
          <c:order val="1"/>
          <c:tx>
            <c:v>rate equation (4)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Sheet1!$A$8:$A$34</c:f>
              <c:numCache>
                <c:formatCode>General</c:formatCode>
                <c:ptCount val="27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0.91</c:v>
                </c:pt>
                <c:pt idx="19">
                  <c:v>0.92</c:v>
                </c:pt>
                <c:pt idx="20">
                  <c:v>0.93</c:v>
                </c:pt>
                <c:pt idx="21">
                  <c:v>0.94</c:v>
                </c:pt>
                <c:pt idx="22">
                  <c:v>0.95</c:v>
                </c:pt>
                <c:pt idx="23">
                  <c:v>0.96</c:v>
                </c:pt>
                <c:pt idx="24">
                  <c:v>0.97</c:v>
                </c:pt>
                <c:pt idx="25">
                  <c:v>0.98</c:v>
                </c:pt>
                <c:pt idx="26">
                  <c:v>0.99</c:v>
                </c:pt>
              </c:numCache>
            </c:numRef>
          </c:xVal>
          <c:yVal>
            <c:numRef>
              <c:f>Sheet1!$L$8:$L$34</c:f>
              <c:numCache>
                <c:formatCode>0.0</c:formatCode>
                <c:ptCount val="27"/>
                <c:pt idx="0">
                  <c:v>29.49965769835347</c:v>
                </c:pt>
                <c:pt idx="1">
                  <c:v>21.45521951128031</c:v>
                </c:pt>
                <c:pt idx="2">
                  <c:v>16.88364855893041</c:v>
                </c:pt>
                <c:pt idx="3">
                  <c:v>13.8226381935464</c:v>
                </c:pt>
                <c:pt idx="4">
                  <c:v>11.57611122525169</c:v>
                </c:pt>
                <c:pt idx="5">
                  <c:v>9.8272298586282</c:v>
                </c:pt>
                <c:pt idx="6">
                  <c:v>8.408500357082434</c:v>
                </c:pt>
                <c:pt idx="7">
                  <c:v>7.221951736412041</c:v>
                </c:pt>
                <c:pt idx="8">
                  <c:v>6.205898403200307</c:v>
                </c:pt>
                <c:pt idx="9">
                  <c:v>5.31923843979312</c:v>
                </c:pt>
                <c:pt idx="10">
                  <c:v>4.533304896385825</c:v>
                </c:pt>
                <c:pt idx="11">
                  <c:v>3.827311040698142</c:v>
                </c:pt>
                <c:pt idx="12">
                  <c:v>3.18563816052783</c:v>
                </c:pt>
                <c:pt idx="13">
                  <c:v>2.59611628383416</c:v>
                </c:pt>
                <c:pt idx="14">
                  <c:v>2.048841406174594</c:v>
                </c:pt>
                <c:pt idx="15">
                  <c:v>1.535231476297507</c:v>
                </c:pt>
                <c:pt idx="16">
                  <c:v>1.047004405391027</c:v>
                </c:pt>
                <c:pt idx="17">
                  <c:v>0.574326788143981</c:v>
                </c:pt>
                <c:pt idx="18">
                  <c:v>0.480412986345568</c:v>
                </c:pt>
                <c:pt idx="19">
                  <c:v>0.386287407773447</c:v>
                </c:pt>
                <c:pt idx="20">
                  <c:v>0.291669093928457</c:v>
                </c:pt>
                <c:pt idx="21">
                  <c:v>0.196174024993988</c:v>
                </c:pt>
                <c:pt idx="22">
                  <c:v>0.0992441747454063</c:v>
                </c:pt>
                <c:pt idx="23">
                  <c:v>2.84522533109731E-16</c:v>
                </c:pt>
                <c:pt idx="24">
                  <c:v>-0.10311497994631</c:v>
                </c:pt>
                <c:pt idx="25">
                  <c:v>-0.213410777135209</c:v>
                </c:pt>
                <c:pt idx="26">
                  <c:v>-0.340950853298353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280280"/>
        <c:axId val="2109285752"/>
      </c:scatterChart>
      <c:valAx>
        <c:axId val="2109280280"/>
        <c:scaling>
          <c:orientation val="minMax"/>
          <c:max val="1.0"/>
          <c:min val="0.9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Conversion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09285752"/>
        <c:crosses val="autoZero"/>
        <c:crossBetween val="midCat"/>
      </c:valAx>
      <c:valAx>
        <c:axId val="2109285752"/>
        <c:scaling>
          <c:orientation val="minMax"/>
          <c:max val="1.0"/>
          <c:min val="-0.5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Rate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09280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34</xdr:row>
      <xdr:rowOff>127000</xdr:rowOff>
    </xdr:from>
    <xdr:to>
      <xdr:col>5</xdr:col>
      <xdr:colOff>508000</xdr:colOff>
      <xdr:row>59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203200</xdr:colOff>
      <xdr:row>35</xdr:row>
      <xdr:rowOff>0</xdr:rowOff>
    </xdr:from>
    <xdr:to>
      <xdr:col>11</xdr:col>
      <xdr:colOff>38100</xdr:colOff>
      <xdr:row>59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L40" sqref="L40"/>
    </sheetView>
  </sheetViews>
  <sheetFormatPr baseColWidth="10" defaultRowHeight="13" x14ac:dyDescent="0"/>
  <sheetData>
    <row r="1" spans="1:12">
      <c r="A1" t="s">
        <v>0</v>
      </c>
      <c r="D1" t="s">
        <v>17</v>
      </c>
      <c r="E1">
        <v>10</v>
      </c>
    </row>
    <row r="2" spans="1:12">
      <c r="A2" t="s">
        <v>4</v>
      </c>
      <c r="D2" t="s">
        <v>18</v>
      </c>
      <c r="E2">
        <v>675</v>
      </c>
    </row>
    <row r="3" spans="1:12">
      <c r="A3" t="s">
        <v>1</v>
      </c>
      <c r="B3">
        <v>74</v>
      </c>
      <c r="D3" t="s">
        <v>19</v>
      </c>
      <c r="E3">
        <v>3.37</v>
      </c>
    </row>
    <row r="4" spans="1:12">
      <c r="A4" t="s">
        <v>2</v>
      </c>
      <c r="B4">
        <v>25</v>
      </c>
      <c r="D4" t="s">
        <v>20</v>
      </c>
      <c r="E4">
        <v>12</v>
      </c>
    </row>
    <row r="5" spans="1:12">
      <c r="A5" t="s">
        <v>3</v>
      </c>
      <c r="B5">
        <v>1</v>
      </c>
    </row>
    <row r="7" spans="1:12">
      <c r="A7" t="s">
        <v>5</v>
      </c>
      <c r="B7" t="s">
        <v>8</v>
      </c>
      <c r="C7" t="s">
        <v>6</v>
      </c>
      <c r="D7" t="s">
        <v>7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  <c r="L7" t="s">
        <v>16</v>
      </c>
    </row>
    <row r="8" spans="1:12">
      <c r="A8" s="1">
        <v>0.05</v>
      </c>
      <c r="B8" s="1">
        <f>$B$4*(1-A8)</f>
        <v>23.75</v>
      </c>
      <c r="C8" s="1">
        <f>$B$4-B8</f>
        <v>1.25</v>
      </c>
      <c r="D8" s="1">
        <f>$B$3-C8</f>
        <v>72.75</v>
      </c>
      <c r="E8" s="1">
        <f>$B$5+C8</f>
        <v>2.25</v>
      </c>
      <c r="F8" s="1">
        <f>C8</f>
        <v>1.25</v>
      </c>
      <c r="G8" s="1">
        <f>B8*$E$1/(B8+D8+E8+F8)</f>
        <v>2.375</v>
      </c>
      <c r="H8" s="1">
        <f>D8*$E$1/(B8+D8+E8+F8)</f>
        <v>7.2750000000000004</v>
      </c>
      <c r="I8" s="1">
        <f>E8*$E$1/(B8+D8+E8+F8)</f>
        <v>0.22500000000000001</v>
      </c>
      <c r="J8" s="1">
        <f>F8*$E$1/(B8+D8+E8+F8)</f>
        <v>0.125</v>
      </c>
      <c r="K8" s="2">
        <f>$E$3*G8^0.9*H8^0.25/(I8^0.6)</f>
        <v>29.503659822583334</v>
      </c>
      <c r="L8" s="2">
        <f>K8*(1-I8*J8/$E$4/H8/G8)</f>
        <v>29.499657698353467</v>
      </c>
    </row>
    <row r="9" spans="1:12">
      <c r="A9" s="1">
        <v>0.1</v>
      </c>
      <c r="B9" s="1">
        <f t="shared" ref="B9:B34" si="0">$B$4*(1-A9)</f>
        <v>22.5</v>
      </c>
      <c r="C9" s="1">
        <f t="shared" ref="C9:C34" si="1">$B$4-B9</f>
        <v>2.5</v>
      </c>
      <c r="D9" s="1">
        <f t="shared" ref="D9:D34" si="2">$B$3-C9</f>
        <v>71.5</v>
      </c>
      <c r="E9" s="1">
        <f t="shared" ref="E9:E34" si="3">$B$5+C9</f>
        <v>3.5</v>
      </c>
      <c r="F9" s="1">
        <f t="shared" ref="F9:F34" si="4">C9</f>
        <v>2.5</v>
      </c>
      <c r="G9" s="1">
        <f t="shared" ref="G9:G34" si="5">B9*$E$1/(B9+D9+E9+F9)</f>
        <v>2.25</v>
      </c>
      <c r="H9" s="1">
        <f t="shared" ref="H9:H34" si="6">D9*$E$1/(B9+D9+E9+F9)</f>
        <v>7.15</v>
      </c>
      <c r="I9" s="1">
        <f t="shared" ref="I9:I34" si="7">E9*$E$1/(B9+D9+E9+F9)</f>
        <v>0.35</v>
      </c>
      <c r="J9" s="1">
        <f t="shared" ref="J9:J34" si="8">F9*$E$1/(B9+D9+E9+F9)</f>
        <v>0.25</v>
      </c>
      <c r="K9" s="2">
        <f t="shared" ref="K9:K34" si="9">$E$3*G9^0.9*H9^0.25/(I9^0.6)</f>
        <v>21.464948508920976</v>
      </c>
      <c r="L9" s="2">
        <f t="shared" ref="L9:L34" si="10">K9*(1-I9*J9/$E$4/H9/G9)</f>
        <v>21.455219511280312</v>
      </c>
    </row>
    <row r="10" spans="1:12">
      <c r="A10" s="1">
        <v>0.15</v>
      </c>
      <c r="B10" s="1">
        <f t="shared" si="0"/>
        <v>21.25</v>
      </c>
      <c r="C10" s="1">
        <f t="shared" si="1"/>
        <v>3.75</v>
      </c>
      <c r="D10" s="1">
        <f t="shared" si="2"/>
        <v>70.25</v>
      </c>
      <c r="E10" s="1">
        <f t="shared" si="3"/>
        <v>4.75</v>
      </c>
      <c r="F10" s="1">
        <f t="shared" si="4"/>
        <v>3.75</v>
      </c>
      <c r="G10" s="1">
        <f t="shared" si="5"/>
        <v>2.125</v>
      </c>
      <c r="H10" s="1">
        <f t="shared" si="6"/>
        <v>7.0250000000000004</v>
      </c>
      <c r="I10" s="1">
        <f t="shared" si="7"/>
        <v>0.47499999999999998</v>
      </c>
      <c r="J10" s="1">
        <f t="shared" si="8"/>
        <v>0.375</v>
      </c>
      <c r="K10" s="2">
        <f t="shared" si="9"/>
        <v>16.900453489655945</v>
      </c>
      <c r="L10" s="2">
        <f t="shared" si="10"/>
        <v>16.883648558930414</v>
      </c>
    </row>
    <row r="11" spans="1:12">
      <c r="A11" s="1">
        <v>0.2</v>
      </c>
      <c r="B11" s="1">
        <f t="shared" si="0"/>
        <v>20</v>
      </c>
      <c r="C11" s="1">
        <f t="shared" si="1"/>
        <v>5</v>
      </c>
      <c r="D11" s="1">
        <f t="shared" si="2"/>
        <v>69</v>
      </c>
      <c r="E11" s="1">
        <f t="shared" si="3"/>
        <v>6</v>
      </c>
      <c r="F11" s="1">
        <f t="shared" si="4"/>
        <v>5</v>
      </c>
      <c r="G11" s="1">
        <f t="shared" si="5"/>
        <v>2</v>
      </c>
      <c r="H11" s="1">
        <f t="shared" si="6"/>
        <v>6.9</v>
      </c>
      <c r="I11" s="1">
        <f t="shared" si="7"/>
        <v>0.6</v>
      </c>
      <c r="J11" s="1">
        <f t="shared" si="8"/>
        <v>0.5</v>
      </c>
      <c r="K11" s="2">
        <f t="shared" si="9"/>
        <v>13.84772465124794</v>
      </c>
      <c r="L11" s="2">
        <f t="shared" si="10"/>
        <v>13.822638193546403</v>
      </c>
    </row>
    <row r="12" spans="1:12">
      <c r="A12" s="1">
        <v>0.25</v>
      </c>
      <c r="B12" s="1">
        <f t="shared" si="0"/>
        <v>18.75</v>
      </c>
      <c r="C12" s="1">
        <f t="shared" si="1"/>
        <v>6.25</v>
      </c>
      <c r="D12" s="1">
        <f t="shared" si="2"/>
        <v>67.75</v>
      </c>
      <c r="E12" s="1">
        <f t="shared" si="3"/>
        <v>7.25</v>
      </c>
      <c r="F12" s="1">
        <f t="shared" si="4"/>
        <v>6.25</v>
      </c>
      <c r="G12" s="1">
        <f t="shared" si="5"/>
        <v>1.875</v>
      </c>
      <c r="H12" s="1">
        <f t="shared" si="6"/>
        <v>6.7750000000000004</v>
      </c>
      <c r="I12" s="1">
        <f t="shared" si="7"/>
        <v>0.72499999999999998</v>
      </c>
      <c r="J12" s="1">
        <f t="shared" si="8"/>
        <v>0.625</v>
      </c>
      <c r="K12" s="2">
        <f t="shared" si="9"/>
        <v>11.61062415066881</v>
      </c>
      <c r="L12" s="2">
        <f t="shared" si="10"/>
        <v>11.576111225251694</v>
      </c>
    </row>
    <row r="13" spans="1:12">
      <c r="A13" s="1">
        <v>0.3</v>
      </c>
      <c r="B13" s="1">
        <f t="shared" si="0"/>
        <v>17.5</v>
      </c>
      <c r="C13" s="1">
        <f t="shared" si="1"/>
        <v>7.5</v>
      </c>
      <c r="D13" s="1">
        <f t="shared" si="2"/>
        <v>66.5</v>
      </c>
      <c r="E13" s="1">
        <f t="shared" si="3"/>
        <v>8.5</v>
      </c>
      <c r="F13" s="1">
        <f t="shared" si="4"/>
        <v>7.5</v>
      </c>
      <c r="G13" s="1">
        <f t="shared" si="5"/>
        <v>1.75</v>
      </c>
      <c r="H13" s="1">
        <f t="shared" si="6"/>
        <v>6.65</v>
      </c>
      <c r="I13" s="1">
        <f t="shared" si="7"/>
        <v>0.85</v>
      </c>
      <c r="J13" s="1">
        <f t="shared" si="8"/>
        <v>0.75</v>
      </c>
      <c r="K13" s="2">
        <f t="shared" si="9"/>
        <v>9.8722967341600807</v>
      </c>
      <c r="L13" s="2">
        <f t="shared" si="10"/>
        <v>9.8272298586282005</v>
      </c>
    </row>
    <row r="14" spans="1:12">
      <c r="A14" s="1">
        <v>0.35</v>
      </c>
      <c r="B14" s="1">
        <f t="shared" si="0"/>
        <v>16.25</v>
      </c>
      <c r="C14" s="1">
        <f t="shared" si="1"/>
        <v>8.75</v>
      </c>
      <c r="D14" s="1">
        <f t="shared" si="2"/>
        <v>65.25</v>
      </c>
      <c r="E14" s="1">
        <f t="shared" si="3"/>
        <v>9.75</v>
      </c>
      <c r="F14" s="1">
        <f t="shared" si="4"/>
        <v>8.75</v>
      </c>
      <c r="G14" s="1">
        <f t="shared" si="5"/>
        <v>1.625</v>
      </c>
      <c r="H14" s="1">
        <f t="shared" si="6"/>
        <v>6.5250000000000004</v>
      </c>
      <c r="I14" s="1">
        <f t="shared" si="7"/>
        <v>0.97499999999999998</v>
      </c>
      <c r="J14" s="1">
        <f t="shared" si="8"/>
        <v>0.875</v>
      </c>
      <c r="K14" s="2">
        <f t="shared" si="9"/>
        <v>8.4652597616143304</v>
      </c>
      <c r="L14" s="2">
        <f t="shared" si="10"/>
        <v>8.4085003570824348</v>
      </c>
    </row>
    <row r="15" spans="1:12">
      <c r="A15" s="1">
        <v>0.4</v>
      </c>
      <c r="B15" s="1">
        <f t="shared" si="0"/>
        <v>15</v>
      </c>
      <c r="C15" s="1">
        <f t="shared" si="1"/>
        <v>10</v>
      </c>
      <c r="D15" s="1">
        <f t="shared" si="2"/>
        <v>64</v>
      </c>
      <c r="E15" s="1">
        <f t="shared" si="3"/>
        <v>11</v>
      </c>
      <c r="F15" s="1">
        <f t="shared" si="4"/>
        <v>10</v>
      </c>
      <c r="G15" s="1">
        <f t="shared" si="5"/>
        <v>1.5</v>
      </c>
      <c r="H15" s="1">
        <f t="shared" si="6"/>
        <v>6.4</v>
      </c>
      <c r="I15" s="1">
        <f t="shared" si="7"/>
        <v>1.1000000000000001</v>
      </c>
      <c r="J15" s="1">
        <f t="shared" si="8"/>
        <v>1</v>
      </c>
      <c r="K15" s="2">
        <f t="shared" si="9"/>
        <v>7.2915761615658825</v>
      </c>
      <c r="L15" s="2">
        <f t="shared" si="10"/>
        <v>7.2219517364120414</v>
      </c>
    </row>
    <row r="16" spans="1:12">
      <c r="A16" s="1">
        <v>0.45</v>
      </c>
      <c r="B16" s="1">
        <f t="shared" si="0"/>
        <v>13.750000000000002</v>
      </c>
      <c r="C16" s="1">
        <f t="shared" si="1"/>
        <v>11.249999999999998</v>
      </c>
      <c r="D16" s="1">
        <f t="shared" si="2"/>
        <v>62.75</v>
      </c>
      <c r="E16" s="1">
        <f t="shared" si="3"/>
        <v>12.249999999999998</v>
      </c>
      <c r="F16" s="1">
        <f t="shared" si="4"/>
        <v>11.249999999999998</v>
      </c>
      <c r="G16" s="1">
        <f t="shared" si="5"/>
        <v>1.3750000000000002</v>
      </c>
      <c r="H16" s="1">
        <f t="shared" si="6"/>
        <v>6.2750000000000004</v>
      </c>
      <c r="I16" s="1">
        <f t="shared" si="7"/>
        <v>1.2249999999999999</v>
      </c>
      <c r="J16" s="1">
        <f t="shared" si="8"/>
        <v>1.1249999999999998</v>
      </c>
      <c r="K16" s="2">
        <f t="shared" si="9"/>
        <v>6.2896156708217115</v>
      </c>
      <c r="L16" s="2">
        <f t="shared" si="10"/>
        <v>6.2058984032003073</v>
      </c>
    </row>
    <row r="17" spans="1:12">
      <c r="A17" s="1">
        <v>0.5</v>
      </c>
      <c r="B17" s="1">
        <f t="shared" si="0"/>
        <v>12.5</v>
      </c>
      <c r="C17" s="1">
        <f t="shared" si="1"/>
        <v>12.5</v>
      </c>
      <c r="D17" s="1">
        <f t="shared" si="2"/>
        <v>61.5</v>
      </c>
      <c r="E17" s="1">
        <f t="shared" si="3"/>
        <v>13.5</v>
      </c>
      <c r="F17" s="1">
        <f t="shared" si="4"/>
        <v>12.5</v>
      </c>
      <c r="G17" s="1">
        <f t="shared" si="5"/>
        <v>1.25</v>
      </c>
      <c r="H17" s="1">
        <f t="shared" si="6"/>
        <v>6.15</v>
      </c>
      <c r="I17" s="1">
        <f t="shared" si="7"/>
        <v>1.35</v>
      </c>
      <c r="J17" s="1">
        <f t="shared" si="8"/>
        <v>1.25</v>
      </c>
      <c r="K17" s="2">
        <f t="shared" si="9"/>
        <v>5.4183546840128676</v>
      </c>
      <c r="L17" s="2">
        <f t="shared" si="10"/>
        <v>5.3192384397931196</v>
      </c>
    </row>
    <row r="18" spans="1:12">
      <c r="A18" s="1">
        <v>0.55000000000000004</v>
      </c>
      <c r="B18" s="1">
        <f t="shared" si="0"/>
        <v>11.249999999999998</v>
      </c>
      <c r="C18" s="1">
        <f t="shared" si="1"/>
        <v>13.750000000000002</v>
      </c>
      <c r="D18" s="1">
        <f t="shared" si="2"/>
        <v>60.25</v>
      </c>
      <c r="E18" s="1">
        <f t="shared" si="3"/>
        <v>14.750000000000002</v>
      </c>
      <c r="F18" s="1">
        <f t="shared" si="4"/>
        <v>13.750000000000002</v>
      </c>
      <c r="G18" s="1">
        <f t="shared" si="5"/>
        <v>1.1249999999999998</v>
      </c>
      <c r="H18" s="1">
        <f t="shared" si="6"/>
        <v>6.0250000000000004</v>
      </c>
      <c r="I18" s="1">
        <f t="shared" si="7"/>
        <v>1.4750000000000003</v>
      </c>
      <c r="J18" s="1">
        <f t="shared" si="8"/>
        <v>1.3750000000000002</v>
      </c>
      <c r="K18" s="2">
        <f t="shared" si="9"/>
        <v>4.6492320360585628</v>
      </c>
      <c r="L18" s="2">
        <f t="shared" si="10"/>
        <v>4.5333048963858253</v>
      </c>
    </row>
    <row r="19" spans="1:12">
      <c r="A19" s="1">
        <v>0.6</v>
      </c>
      <c r="B19" s="1">
        <f t="shared" si="0"/>
        <v>10</v>
      </c>
      <c r="C19" s="1">
        <f t="shared" si="1"/>
        <v>15</v>
      </c>
      <c r="D19" s="1">
        <f t="shared" si="2"/>
        <v>59</v>
      </c>
      <c r="E19" s="1">
        <f t="shared" si="3"/>
        <v>16</v>
      </c>
      <c r="F19" s="1">
        <f t="shared" si="4"/>
        <v>15</v>
      </c>
      <c r="G19" s="1">
        <f t="shared" si="5"/>
        <v>1</v>
      </c>
      <c r="H19" s="1">
        <f t="shared" si="6"/>
        <v>5.9</v>
      </c>
      <c r="I19" s="1">
        <f t="shared" si="7"/>
        <v>1.6</v>
      </c>
      <c r="J19" s="1">
        <f t="shared" si="8"/>
        <v>1.5</v>
      </c>
      <c r="K19" s="2">
        <f t="shared" si="9"/>
        <v>3.9616026561612352</v>
      </c>
      <c r="L19" s="2">
        <f t="shared" si="10"/>
        <v>3.8273110406981425</v>
      </c>
    </row>
    <row r="20" spans="1:12">
      <c r="A20" s="1">
        <v>0.65</v>
      </c>
      <c r="B20" s="1">
        <f t="shared" si="0"/>
        <v>8.75</v>
      </c>
      <c r="C20" s="1">
        <f t="shared" si="1"/>
        <v>16.25</v>
      </c>
      <c r="D20" s="1">
        <f t="shared" si="2"/>
        <v>57.75</v>
      </c>
      <c r="E20" s="1">
        <f t="shared" si="3"/>
        <v>17.25</v>
      </c>
      <c r="F20" s="1">
        <f t="shared" si="4"/>
        <v>16.25</v>
      </c>
      <c r="G20" s="1">
        <f t="shared" si="5"/>
        <v>0.875</v>
      </c>
      <c r="H20" s="1">
        <f t="shared" si="6"/>
        <v>5.7750000000000004</v>
      </c>
      <c r="I20" s="1">
        <f t="shared" si="7"/>
        <v>1.7250000000000001</v>
      </c>
      <c r="J20" s="1">
        <f t="shared" si="8"/>
        <v>1.625</v>
      </c>
      <c r="K20" s="2">
        <f t="shared" si="9"/>
        <v>3.3400401397785706</v>
      </c>
      <c r="L20" s="2">
        <f t="shared" si="10"/>
        <v>3.1856381605278297</v>
      </c>
    </row>
    <row r="21" spans="1:12">
      <c r="A21" s="1">
        <v>0.7</v>
      </c>
      <c r="B21" s="1">
        <f t="shared" si="0"/>
        <v>7.5000000000000009</v>
      </c>
      <c r="C21" s="1">
        <f t="shared" si="1"/>
        <v>17.5</v>
      </c>
      <c r="D21" s="1">
        <f t="shared" si="2"/>
        <v>56.5</v>
      </c>
      <c r="E21" s="1">
        <f t="shared" si="3"/>
        <v>18.5</v>
      </c>
      <c r="F21" s="1">
        <f t="shared" si="4"/>
        <v>17.5</v>
      </c>
      <c r="G21" s="1">
        <f t="shared" si="5"/>
        <v>0.75000000000000011</v>
      </c>
      <c r="H21" s="1">
        <f t="shared" si="6"/>
        <v>5.65</v>
      </c>
      <c r="I21" s="1">
        <f t="shared" si="7"/>
        <v>1.85</v>
      </c>
      <c r="J21" s="1">
        <f t="shared" si="8"/>
        <v>1.75</v>
      </c>
      <c r="K21" s="2">
        <f t="shared" si="9"/>
        <v>2.7726440122439908</v>
      </c>
      <c r="L21" s="2">
        <f t="shared" si="10"/>
        <v>2.5961162838341596</v>
      </c>
    </row>
    <row r="22" spans="1:12">
      <c r="A22" s="1">
        <v>0.75</v>
      </c>
      <c r="B22" s="1">
        <f t="shared" si="0"/>
        <v>6.25</v>
      </c>
      <c r="C22" s="1">
        <f t="shared" si="1"/>
        <v>18.75</v>
      </c>
      <c r="D22" s="1">
        <f t="shared" si="2"/>
        <v>55.25</v>
      </c>
      <c r="E22" s="1">
        <f t="shared" si="3"/>
        <v>19.75</v>
      </c>
      <c r="F22" s="1">
        <f t="shared" si="4"/>
        <v>18.75</v>
      </c>
      <c r="G22" s="1">
        <f t="shared" si="5"/>
        <v>0.625</v>
      </c>
      <c r="H22" s="1">
        <f t="shared" si="6"/>
        <v>5.5250000000000004</v>
      </c>
      <c r="I22" s="1">
        <f t="shared" si="7"/>
        <v>1.9750000000000001</v>
      </c>
      <c r="J22" s="1">
        <f t="shared" si="8"/>
        <v>1.875</v>
      </c>
      <c r="K22" s="2">
        <f t="shared" si="9"/>
        <v>2.2499078298861384</v>
      </c>
      <c r="L22" s="2">
        <f t="shared" si="10"/>
        <v>2.0488414061745943</v>
      </c>
    </row>
    <row r="23" spans="1:12">
      <c r="A23" s="1">
        <v>0.8</v>
      </c>
      <c r="B23" s="1">
        <f t="shared" si="0"/>
        <v>4.9999999999999991</v>
      </c>
      <c r="C23" s="1">
        <f t="shared" si="1"/>
        <v>20</v>
      </c>
      <c r="D23" s="1">
        <f t="shared" si="2"/>
        <v>54</v>
      </c>
      <c r="E23" s="1">
        <f t="shared" si="3"/>
        <v>21</v>
      </c>
      <c r="F23" s="1">
        <f t="shared" si="4"/>
        <v>20</v>
      </c>
      <c r="G23" s="1">
        <f t="shared" si="5"/>
        <v>0.49999999999999994</v>
      </c>
      <c r="H23" s="1">
        <f t="shared" si="6"/>
        <v>5.4</v>
      </c>
      <c r="I23" s="1">
        <f t="shared" si="7"/>
        <v>2.1</v>
      </c>
      <c r="J23" s="1">
        <f t="shared" si="8"/>
        <v>2</v>
      </c>
      <c r="K23" s="2">
        <f t="shared" si="9"/>
        <v>1.7638829727673484</v>
      </c>
      <c r="L23" s="2">
        <f t="shared" si="10"/>
        <v>1.535231476297507</v>
      </c>
    </row>
    <row r="24" spans="1:12">
      <c r="A24" s="1">
        <v>0.85</v>
      </c>
      <c r="B24" s="1">
        <f t="shared" si="0"/>
        <v>3.7500000000000004</v>
      </c>
      <c r="C24" s="1">
        <f t="shared" si="1"/>
        <v>21.25</v>
      </c>
      <c r="D24" s="1">
        <f t="shared" si="2"/>
        <v>52.75</v>
      </c>
      <c r="E24" s="1">
        <f t="shared" si="3"/>
        <v>22.25</v>
      </c>
      <c r="F24" s="1">
        <f t="shared" si="4"/>
        <v>21.25</v>
      </c>
      <c r="G24" s="1">
        <f t="shared" si="5"/>
        <v>0.37500000000000006</v>
      </c>
      <c r="H24" s="1">
        <f t="shared" si="6"/>
        <v>5.2750000000000004</v>
      </c>
      <c r="I24" s="1">
        <f t="shared" si="7"/>
        <v>2.2250000000000001</v>
      </c>
      <c r="J24" s="1">
        <f t="shared" si="8"/>
        <v>2.125</v>
      </c>
      <c r="K24" s="2">
        <f t="shared" si="9"/>
        <v>1.3074215787194214</v>
      </c>
      <c r="L24" s="2">
        <f t="shared" si="10"/>
        <v>1.047004405391027</v>
      </c>
    </row>
    <row r="25" spans="1:12">
      <c r="A25" s="1">
        <v>0.9</v>
      </c>
      <c r="B25" s="1">
        <f t="shared" si="0"/>
        <v>2.4999999999999996</v>
      </c>
      <c r="C25" s="1">
        <f t="shared" si="1"/>
        <v>22.5</v>
      </c>
      <c r="D25" s="1">
        <f t="shared" si="2"/>
        <v>51.5</v>
      </c>
      <c r="E25" s="1">
        <f t="shared" si="3"/>
        <v>23.5</v>
      </c>
      <c r="F25" s="1">
        <f t="shared" si="4"/>
        <v>22.5</v>
      </c>
      <c r="G25" s="1">
        <f t="shared" si="5"/>
        <v>0.24999999999999997</v>
      </c>
      <c r="H25" s="1">
        <f t="shared" si="6"/>
        <v>5.15</v>
      </c>
      <c r="I25" s="1">
        <f t="shared" si="7"/>
        <v>2.35</v>
      </c>
      <c r="J25" s="1">
        <f t="shared" si="8"/>
        <v>2.25</v>
      </c>
      <c r="K25" s="2">
        <f t="shared" si="9"/>
        <v>0.87314626094214109</v>
      </c>
      <c r="L25" s="2">
        <f t="shared" si="10"/>
        <v>0.57432678814398108</v>
      </c>
    </row>
    <row r="26" spans="1:12">
      <c r="A26" s="1">
        <v>0.91</v>
      </c>
      <c r="B26" s="1">
        <f t="shared" si="0"/>
        <v>2.2499999999999991</v>
      </c>
      <c r="C26" s="1">
        <f t="shared" si="1"/>
        <v>22.75</v>
      </c>
      <c r="D26" s="1">
        <f t="shared" si="2"/>
        <v>51.25</v>
      </c>
      <c r="E26" s="1">
        <f t="shared" si="3"/>
        <v>23.75</v>
      </c>
      <c r="F26" s="1">
        <f t="shared" si="4"/>
        <v>22.75</v>
      </c>
      <c r="G26" s="1">
        <f t="shared" si="5"/>
        <v>0.22499999999999992</v>
      </c>
      <c r="H26" s="1">
        <f t="shared" si="6"/>
        <v>5.125</v>
      </c>
      <c r="I26" s="1">
        <f t="shared" si="7"/>
        <v>2.375</v>
      </c>
      <c r="J26" s="1">
        <f t="shared" si="8"/>
        <v>2.2749999999999999</v>
      </c>
      <c r="K26" s="2">
        <f t="shared" si="9"/>
        <v>0.78816921212974222</v>
      </c>
      <c r="L26" s="2">
        <f t="shared" si="10"/>
        <v>0.48041298634556767</v>
      </c>
    </row>
    <row r="27" spans="1:12">
      <c r="A27" s="1">
        <v>0.92</v>
      </c>
      <c r="B27" s="1">
        <f t="shared" si="0"/>
        <v>1.9999999999999991</v>
      </c>
      <c r="C27" s="1">
        <f t="shared" si="1"/>
        <v>23</v>
      </c>
      <c r="D27" s="1">
        <f t="shared" si="2"/>
        <v>51</v>
      </c>
      <c r="E27" s="1">
        <f t="shared" si="3"/>
        <v>24</v>
      </c>
      <c r="F27" s="1">
        <f t="shared" si="4"/>
        <v>23</v>
      </c>
      <c r="G27" s="1">
        <f t="shared" si="5"/>
        <v>0.19999999999999993</v>
      </c>
      <c r="H27" s="1">
        <f t="shared" si="6"/>
        <v>5.0999999999999996</v>
      </c>
      <c r="I27" s="1">
        <f t="shared" si="7"/>
        <v>2.4</v>
      </c>
      <c r="J27" s="1">
        <f t="shared" si="8"/>
        <v>2.2999999999999998</v>
      </c>
      <c r="K27" s="2">
        <f t="shared" si="9"/>
        <v>0.70359492130163537</v>
      </c>
      <c r="L27" s="2">
        <f t="shared" si="10"/>
        <v>0.38628740777344672</v>
      </c>
    </row>
    <row r="28" spans="1:12">
      <c r="A28" s="1">
        <v>0.93</v>
      </c>
      <c r="B28" s="1">
        <f t="shared" si="0"/>
        <v>1.7499999999999987</v>
      </c>
      <c r="C28" s="1">
        <f t="shared" si="1"/>
        <v>23.25</v>
      </c>
      <c r="D28" s="1">
        <f t="shared" si="2"/>
        <v>50.75</v>
      </c>
      <c r="E28" s="1">
        <f t="shared" si="3"/>
        <v>24.25</v>
      </c>
      <c r="F28" s="1">
        <f t="shared" si="4"/>
        <v>23.25</v>
      </c>
      <c r="G28" s="1">
        <f t="shared" si="5"/>
        <v>0.17499999999999985</v>
      </c>
      <c r="H28" s="1">
        <f t="shared" si="6"/>
        <v>5.0750000000000002</v>
      </c>
      <c r="I28" s="1">
        <f t="shared" si="7"/>
        <v>2.4249999999999998</v>
      </c>
      <c r="J28" s="1">
        <f t="shared" si="8"/>
        <v>2.3250000000000002</v>
      </c>
      <c r="K28" s="2">
        <f t="shared" si="9"/>
        <v>0.61929291366804329</v>
      </c>
      <c r="L28" s="2">
        <f t="shared" si="10"/>
        <v>0.29166909392845713</v>
      </c>
    </row>
    <row r="29" spans="1:12">
      <c r="A29" s="1">
        <v>0.94</v>
      </c>
      <c r="B29" s="1">
        <f t="shared" si="0"/>
        <v>1.5000000000000013</v>
      </c>
      <c r="C29" s="1">
        <f t="shared" si="1"/>
        <v>23.5</v>
      </c>
      <c r="D29" s="1">
        <f t="shared" si="2"/>
        <v>50.5</v>
      </c>
      <c r="E29" s="1">
        <f t="shared" si="3"/>
        <v>24.5</v>
      </c>
      <c r="F29" s="1">
        <f t="shared" si="4"/>
        <v>23.5</v>
      </c>
      <c r="G29" s="1">
        <f t="shared" si="5"/>
        <v>0.15000000000000013</v>
      </c>
      <c r="H29" s="1">
        <f t="shared" si="6"/>
        <v>5.05</v>
      </c>
      <c r="I29" s="1">
        <f t="shared" si="7"/>
        <v>2.4500000000000002</v>
      </c>
      <c r="J29" s="1">
        <f t="shared" si="8"/>
        <v>2.35</v>
      </c>
      <c r="K29" s="2">
        <f t="shared" si="9"/>
        <v>0.53510034124391592</v>
      </c>
      <c r="L29" s="2">
        <f t="shared" si="10"/>
        <v>0.19617402499398814</v>
      </c>
    </row>
    <row r="30" spans="1:12">
      <c r="A30" s="1">
        <v>0.95</v>
      </c>
      <c r="B30" s="1">
        <f t="shared" si="0"/>
        <v>1.2500000000000011</v>
      </c>
      <c r="C30" s="1">
        <f t="shared" si="1"/>
        <v>23.75</v>
      </c>
      <c r="D30" s="1">
        <f t="shared" si="2"/>
        <v>50.25</v>
      </c>
      <c r="E30" s="1">
        <f t="shared" si="3"/>
        <v>24.75</v>
      </c>
      <c r="F30" s="1">
        <f t="shared" si="4"/>
        <v>23.75</v>
      </c>
      <c r="G30" s="1">
        <f t="shared" si="5"/>
        <v>0.12500000000000011</v>
      </c>
      <c r="H30" s="1">
        <f t="shared" si="6"/>
        <v>5.0250000000000004</v>
      </c>
      <c r="I30" s="1">
        <f t="shared" si="7"/>
        <v>2.4750000000000001</v>
      </c>
      <c r="J30" s="1">
        <f t="shared" si="8"/>
        <v>2.375</v>
      </c>
      <c r="K30" s="2">
        <f t="shared" si="9"/>
        <v>0.4508040479960812</v>
      </c>
      <c r="L30" s="2">
        <f t="shared" si="10"/>
        <v>9.9244174745406297E-2</v>
      </c>
    </row>
    <row r="31" spans="1:12">
      <c r="A31" s="1">
        <v>0.96</v>
      </c>
      <c r="B31" s="1">
        <f t="shared" si="0"/>
        <v>1.0000000000000009</v>
      </c>
      <c r="C31" s="1">
        <f t="shared" si="1"/>
        <v>24</v>
      </c>
      <c r="D31" s="1">
        <f t="shared" si="2"/>
        <v>50</v>
      </c>
      <c r="E31" s="1">
        <f t="shared" si="3"/>
        <v>25</v>
      </c>
      <c r="F31" s="1">
        <f t="shared" si="4"/>
        <v>24</v>
      </c>
      <c r="G31" s="1">
        <f t="shared" si="5"/>
        <v>0.10000000000000009</v>
      </c>
      <c r="H31" s="1">
        <f t="shared" si="6"/>
        <v>5</v>
      </c>
      <c r="I31" s="1">
        <f t="shared" si="7"/>
        <v>2.5</v>
      </c>
      <c r="J31" s="1">
        <f t="shared" si="8"/>
        <v>2.4</v>
      </c>
      <c r="K31" s="2">
        <f t="shared" si="9"/>
        <v>0.36610730688328463</v>
      </c>
      <c r="L31" s="2">
        <f t="shared" si="10"/>
        <v>2.8452253310973147E-16</v>
      </c>
    </row>
    <row r="32" spans="1:12">
      <c r="A32" s="1">
        <v>0.97</v>
      </c>
      <c r="B32" s="1">
        <f t="shared" si="0"/>
        <v>0.75000000000000067</v>
      </c>
      <c r="C32" s="1">
        <f t="shared" si="1"/>
        <v>24.25</v>
      </c>
      <c r="D32" s="1">
        <f t="shared" si="2"/>
        <v>49.75</v>
      </c>
      <c r="E32" s="1">
        <f t="shared" si="3"/>
        <v>25.25</v>
      </c>
      <c r="F32" s="1">
        <f t="shared" si="4"/>
        <v>24.25</v>
      </c>
      <c r="G32" s="1">
        <f t="shared" si="5"/>
        <v>7.5000000000000067E-2</v>
      </c>
      <c r="H32" s="1">
        <f t="shared" si="6"/>
        <v>4.9749999999999996</v>
      </c>
      <c r="I32" s="1">
        <f t="shared" si="7"/>
        <v>2.5249999999999999</v>
      </c>
      <c r="J32" s="1">
        <f t="shared" si="8"/>
        <v>2.4249999999999998</v>
      </c>
      <c r="K32" s="2">
        <f t="shared" si="9"/>
        <v>0.28056046955388164</v>
      </c>
      <c r="L32" s="2">
        <f t="shared" si="10"/>
        <v>-0.10311497994631036</v>
      </c>
    </row>
    <row r="33" spans="1:12">
      <c r="A33" s="1">
        <v>0.98</v>
      </c>
      <c r="B33" s="1">
        <f t="shared" si="0"/>
        <v>0.50000000000000044</v>
      </c>
      <c r="C33" s="1">
        <f t="shared" si="1"/>
        <v>24.5</v>
      </c>
      <c r="D33" s="1">
        <f t="shared" si="2"/>
        <v>49.5</v>
      </c>
      <c r="E33" s="1">
        <f t="shared" si="3"/>
        <v>25.5</v>
      </c>
      <c r="F33" s="1">
        <f t="shared" si="4"/>
        <v>24.5</v>
      </c>
      <c r="G33" s="1">
        <f t="shared" si="5"/>
        <v>5.0000000000000044E-2</v>
      </c>
      <c r="H33" s="1">
        <f t="shared" si="6"/>
        <v>4.95</v>
      </c>
      <c r="I33" s="1">
        <f t="shared" si="7"/>
        <v>2.5499999999999998</v>
      </c>
      <c r="J33" s="1">
        <f t="shared" si="8"/>
        <v>2.4500000000000002</v>
      </c>
      <c r="K33" s="2">
        <f t="shared" si="9"/>
        <v>0.19338825571062462</v>
      </c>
      <c r="L33" s="2">
        <f t="shared" si="10"/>
        <v>-0.21341077713520912</v>
      </c>
    </row>
    <row r="34" spans="1:12">
      <c r="A34" s="1">
        <v>0.99</v>
      </c>
      <c r="B34" s="1">
        <f t="shared" si="0"/>
        <v>0.25000000000000022</v>
      </c>
      <c r="C34" s="1">
        <f t="shared" si="1"/>
        <v>24.75</v>
      </c>
      <c r="D34" s="1">
        <f t="shared" si="2"/>
        <v>49.25</v>
      </c>
      <c r="E34" s="1">
        <f t="shared" si="3"/>
        <v>25.75</v>
      </c>
      <c r="F34" s="1">
        <f t="shared" si="4"/>
        <v>24.75</v>
      </c>
      <c r="G34" s="1">
        <f t="shared" si="5"/>
        <v>2.5000000000000022E-2</v>
      </c>
      <c r="H34" s="1">
        <f t="shared" si="6"/>
        <v>4.9249999999999998</v>
      </c>
      <c r="I34" s="1">
        <f t="shared" si="7"/>
        <v>2.5750000000000002</v>
      </c>
      <c r="J34" s="1">
        <f t="shared" si="8"/>
        <v>2.4750000000000001</v>
      </c>
      <c r="K34" s="2">
        <f t="shared" si="9"/>
        <v>0.10289899364193894</v>
      </c>
      <c r="L34" s="2">
        <f t="shared" si="10"/>
        <v>-0.34095085329835312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Buffalo, SUNY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Lund</dc:creator>
  <cp:lastModifiedBy>Carl Lund</cp:lastModifiedBy>
  <dcterms:created xsi:type="dcterms:W3CDTF">2010-06-14T20:01:14Z</dcterms:created>
  <dcterms:modified xsi:type="dcterms:W3CDTF">2014-02-17T19:58:08Z</dcterms:modified>
</cp:coreProperties>
</file>